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plynové spotřebiče\zadávací dokumentace 2025\"/>
    </mc:Choice>
  </mc:AlternateContent>
  <xr:revisionPtr revIDLastSave="0" documentId="13_ncr:1_{DD8A7E6B-FE70-4AA5-AA96-241EC76E86E9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Pravidelná kontr..." sheetId="2" r:id="rId2"/>
  </sheets>
  <definedNames>
    <definedName name="_xlnm._FilterDatabase" localSheetId="1" hidden="1">'OR_PHA - Pravidelná kontr...'!$C$117:$I$155</definedName>
    <definedName name="_xlnm.Print_Titles" localSheetId="1">'OR_PHA - Pravidelná kontr...'!$117:$117</definedName>
    <definedName name="_xlnm.Print_Titles" localSheetId="0">'Rekapitulace stavby'!$92:$92</definedName>
    <definedName name="_xlnm.Print_Area" localSheetId="1">'OR_PHA - Pravidelná kontr...'!$C$107:$I$155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5" i="2" l="1"/>
  <c r="AY95" i="1"/>
  <c r="AX95" i="1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BG125" i="2"/>
  <c r="BF125" i="2"/>
  <c r="BE125" i="2"/>
  <c r="BD125" i="2"/>
  <c r="R125" i="2"/>
  <c r="P125" i="2"/>
  <c r="N125" i="2"/>
  <c r="BG123" i="2"/>
  <c r="BF123" i="2"/>
  <c r="BE123" i="2"/>
  <c r="BD123" i="2"/>
  <c r="R123" i="2"/>
  <c r="P123" i="2"/>
  <c r="N123" i="2"/>
  <c r="BG122" i="2"/>
  <c r="BF122" i="2"/>
  <c r="BE122" i="2"/>
  <c r="BD122" i="2"/>
  <c r="R122" i="2"/>
  <c r="P122" i="2"/>
  <c r="N122" i="2"/>
  <c r="BG121" i="2"/>
  <c r="BF121" i="2"/>
  <c r="BE121" i="2"/>
  <c r="BD121" i="2"/>
  <c r="R121" i="2"/>
  <c r="P121" i="2"/>
  <c r="N121" i="2"/>
  <c r="BG120" i="2"/>
  <c r="BF120" i="2"/>
  <c r="BE120" i="2"/>
  <c r="BD120" i="2"/>
  <c r="R120" i="2"/>
  <c r="P120" i="2"/>
  <c r="N120" i="2"/>
  <c r="F114" i="2"/>
  <c r="F112" i="2"/>
  <c r="F89" i="2"/>
  <c r="F87" i="2"/>
  <c r="E85" i="2"/>
  <c r="E19" i="2"/>
  <c r="E16" i="2"/>
  <c r="F90" i="2" s="1"/>
  <c r="L90" i="1"/>
  <c r="AM90" i="1"/>
  <c r="AM89" i="1"/>
  <c r="L89" i="1"/>
  <c r="AM87" i="1"/>
  <c r="L87" i="1"/>
  <c r="L85" i="1"/>
  <c r="L84" i="1"/>
  <c r="BI132" i="2"/>
  <c r="BI137" i="2"/>
  <c r="BI133" i="2"/>
  <c r="BI141" i="2"/>
  <c r="BI140" i="2"/>
  <c r="BI155" i="2"/>
  <c r="BI142" i="2"/>
  <c r="BI128" i="2"/>
  <c r="BI144" i="2"/>
  <c r="BI122" i="2"/>
  <c r="BI138" i="2"/>
  <c r="BI148" i="2"/>
  <c r="BI121" i="2"/>
  <c r="BI152" i="2"/>
  <c r="BI135" i="2"/>
  <c r="BI120" i="2"/>
  <c r="AS94" i="1"/>
  <c r="BI149" i="2"/>
  <c r="BI153" i="2"/>
  <c r="BI125" i="2"/>
  <c r="BI130" i="2"/>
  <c r="BI154" i="2"/>
  <c r="BI145" i="2"/>
  <c r="BI139" i="2"/>
  <c r="BI129" i="2"/>
  <c r="BI147" i="2"/>
  <c r="BI134" i="2"/>
  <c r="BI151" i="2"/>
  <c r="BI126" i="2"/>
  <c r="BI150" i="2"/>
  <c r="BI123" i="2"/>
  <c r="BI131" i="2"/>
  <c r="R119" i="2" l="1"/>
  <c r="P124" i="2"/>
  <c r="N127" i="2"/>
  <c r="BI136" i="2"/>
  <c r="R136" i="2"/>
  <c r="BI119" i="2"/>
  <c r="BI127" i="2"/>
  <c r="N143" i="2"/>
  <c r="P119" i="2"/>
  <c r="BI124" i="2"/>
  <c r="R124" i="2"/>
  <c r="R127" i="2"/>
  <c r="N136" i="2"/>
  <c r="BI143" i="2"/>
  <c r="P143" i="2"/>
  <c r="BI146" i="2"/>
  <c r="N146" i="2"/>
  <c r="P146" i="2"/>
  <c r="N119" i="2"/>
  <c r="N124" i="2"/>
  <c r="P127" i="2"/>
  <c r="P136" i="2"/>
  <c r="R143" i="2"/>
  <c r="R146" i="2"/>
  <c r="BC155" i="2"/>
  <c r="BC125" i="2"/>
  <c r="BC129" i="2"/>
  <c r="BC131" i="2"/>
  <c r="BC133" i="2"/>
  <c r="BC137" i="2"/>
  <c r="BC134" i="2"/>
  <c r="BC128" i="2"/>
  <c r="BC120" i="2"/>
  <c r="BC121" i="2"/>
  <c r="BC123" i="2"/>
  <c r="BC126" i="2"/>
  <c r="BC130" i="2"/>
  <c r="BC132" i="2"/>
  <c r="BC138" i="2"/>
  <c r="BC139" i="2"/>
  <c r="BC140" i="2"/>
  <c r="BC141" i="2"/>
  <c r="BC142" i="2"/>
  <c r="BC144" i="2"/>
  <c r="BC147" i="2"/>
  <c r="BC149" i="2"/>
  <c r="BC150" i="2"/>
  <c r="BC153" i="2"/>
  <c r="BC154" i="2"/>
  <c r="BC122" i="2"/>
  <c r="BC135" i="2"/>
  <c r="BC145" i="2"/>
  <c r="BC148" i="2"/>
  <c r="BC151" i="2"/>
  <c r="BC152" i="2"/>
  <c r="F32" i="2"/>
  <c r="BA95" i="1"/>
  <c r="BA94" i="1" s="1"/>
  <c r="AW94" i="1" s="1"/>
  <c r="AK30" i="1" s="1"/>
  <c r="F34" i="2"/>
  <c r="BC95" i="1"/>
  <c r="BC94" i="1" s="1"/>
  <c r="W32" i="1" s="1"/>
  <c r="F35" i="2"/>
  <c r="BD95" i="1" s="1"/>
  <c r="BD94" i="1" s="1"/>
  <c r="W33" i="1" s="1"/>
  <c r="F33" i="2"/>
  <c r="BB95" i="1" s="1"/>
  <c r="BB94" i="1" s="1"/>
  <c r="AX94" i="1" s="1"/>
  <c r="AW95" i="1"/>
  <c r="N118" i="2" l="1"/>
  <c r="AU95" i="1" s="1"/>
  <c r="AU94" i="1" s="1"/>
  <c r="P118" i="2"/>
  <c r="BI118" i="2"/>
  <c r="R118" i="2"/>
  <c r="AY94" i="1"/>
  <c r="AG95" i="1"/>
  <c r="AG94" i="1" s="1"/>
  <c r="AK26" i="1" s="1"/>
  <c r="AV95" i="1"/>
  <c r="AT95" i="1" s="1"/>
  <c r="AN95" i="1" s="1"/>
  <c r="F31" i="2"/>
  <c r="AZ95" i="1" s="1"/>
  <c r="AZ94" i="1" s="1"/>
  <c r="W29" i="1" s="1"/>
  <c r="W31" i="1"/>
  <c r="W30" i="1"/>
  <c r="AV94" i="1" l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<sst xmlns="http://schemas.openxmlformats.org/spreadsheetml/2006/main" count="738" uniqueCount="245">
  <si>
    <t>Export Komplet</t>
  </si>
  <si>
    <t/>
  </si>
  <si>
    <t>2.0</t>
  </si>
  <si>
    <t>ZAMOK</t>
  </si>
  <si>
    <t>False</t>
  </si>
  <si>
    <t>{65cf9ffd-c5de-465a-8028-d7d457364623}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</si>
  <si>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</si>
  <si>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</si>
  <si>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</si>
  <si>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</si>
  <si>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</si>
  <si>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</si>
  <si>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</si>
  <si>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</si>
  <si>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</si>
  <si>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</si>
  <si>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</si>
  <si>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Pravidelná kontrola, revize plynových zařízení a rozvodů v obvodu OŘ PHA 2025-2027</t>
  </si>
  <si>
    <t>KSO:</t>
  </si>
  <si>
    <t>CC-CZ:</t>
  </si>
  <si>
    <t>Místo:</t>
  </si>
  <si>
    <t>obvod OŘ Praha</t>
  </si>
  <si>
    <t>Datum:</t>
  </si>
  <si>
    <t>28. 2. 2025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</si>
  <si>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</si>
  <si>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</si>
  <si>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</si>
  <si>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</si>
  <si>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</si>
  <si>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</si>
  <si>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</si>
  <si>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</si>
  <si>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</si>
  <si>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</si>
  <si>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</si>
  <si>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</si>
  <si>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</si>
  <si>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</si>
  <si>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</si>
  <si>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</si>
  <si>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</si>
  <si>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</si>
  <si>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</si>
  <si>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</si>
  <si>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</si>
  <si>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</si>
  <si>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</si>
  <si>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</si>
  <si>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</si>
  <si>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</si>
  <si>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</si>
  <si>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</si>
  <si>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</si>
  <si>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</si>
  <si>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</si>
  <si>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</si>
  <si>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</si>
  <si>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</si>
  <si>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</si>
  <si>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</si>
  <si>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</si>
  <si>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</si>
  <si>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</si>
  <si>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</si>
  <si>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</si>
  <si>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</si>
  <si>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</si>
  <si>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</si>
  <si>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</si>
  <si>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</si>
  <si>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</si>
  <si>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</si>
  <si>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</si>
  <si>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</si>
  <si>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</si>
  <si>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</si>
  <si>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</si>
  <si>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</si>
  <si>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</si>
  <si>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</si>
  <si>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</si>
  <si>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</si>
  <si>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</si>
  <si>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</si>
  <si>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</si>
  <si>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</si>
  <si>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</si>
  <si>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</si>
  <si>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</si>
  <si>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</si>
  <si>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</si>
  <si>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58-M - Prohlídky, zkoušky a revize rozvodů plynu dle vyhl. č. 100/1995 Sb. včetně HUP (NTL, STL)</t>
  </si>
  <si>
    <t>58-M-3 - Odborné prohlídky nízkotlaké kotelny dle vyhl. č. ČÚBP 91/1993 Sb.</t>
  </si>
  <si>
    <t>58-M-4 - Prohlídky, zkoušky a revize určených technických zařízení dle vyhlášky č. 100/1995 Sb.</t>
  </si>
  <si>
    <t>58-M-5 - Kontroly odběrného plynového zařízení vč. seřízení, vyčištění dle NV 191/2022 §21</t>
  </si>
  <si>
    <t>58-M-6 - Technická prohlídka a zkouška určeného technického zařízení plynového</t>
  </si>
  <si>
    <t>58-M-7 - Revize vyhrazeného technického zařízení tlakového dle ustanovení NV č. 192/2022 Sb.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</si>
  <si>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</si>
  <si>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</si>
  <si>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</si>
  <si>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</si>
  <si>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</si>
  <si>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</si>
  <si>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</si>
  <si>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</si>
  <si>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</si>
  <si>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</si>
  <si>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</si>
  <si>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58-M</t>
  </si>
  <si>
    <t>Prohlídky, zkoušky a revize rozvodů plynu dle vyhl. č. 100/1995 Sb. včetně HUP (NTL, STL)</t>
  </si>
  <si>
    <t>3</t>
  </si>
  <si>
    <t>ROZPOCET</t>
  </si>
  <si>
    <t>K</t>
  </si>
  <si>
    <t>Prohlídka a zkouška určeného technického zařízení v provozu - plynovod do 50m délky dle vyhl. č. 100/1995 Sb., umístění - obvod OŘ Praha, včetně dopravy na místo a vypracování protokolu</t>
  </si>
  <si>
    <t>soubor</t>
  </si>
  <si>
    <t>4</t>
  </si>
  <si>
    <t>110816211</t>
  </si>
  <si>
    <t>1.1</t>
  </si>
  <si>
    <t>Příplatek za každý další metr délky prohlídky a zkoušky určeného technického zařízení v provozu plynovodu nad 50m dle vyhl. č. 100/1995 Sb.</t>
  </si>
  <si>
    <t>m</t>
  </si>
  <si>
    <t>226161310</t>
  </si>
  <si>
    <t>Revize plynovodu do 50m délky dle vyhl. č. 100/1995 Sb., umístění - obvod OŘ Praha, včetně dopravy na místo a vypracování protokolu</t>
  </si>
  <si>
    <t>-1922973423</t>
  </si>
  <si>
    <t>2.1</t>
  </si>
  <si>
    <t>Příplatek za každý další metr délky revize plynovodu nad 50m dle vyhl. 100/1995 Sb.</t>
  </si>
  <si>
    <t>333166609</t>
  </si>
  <si>
    <t>58-M-3</t>
  </si>
  <si>
    <t>Odborné prohlídky nízkotlaké kotelny dle vyhl. č. ČÚBP 91/1993 Sb.</t>
  </si>
  <si>
    <t>5</t>
  </si>
  <si>
    <t>3.12</t>
  </si>
  <si>
    <t>Odborná prohlídka - nízkotlaká kotelna do 300 kW dle vyhlášky ČÚBP č. 91/1993 Sb., umístění - obvod OŘ Praha, včetně dopravy na místo a vypracování protokolu</t>
  </si>
  <si>
    <t>-174424684</t>
  </si>
  <si>
    <t>6</t>
  </si>
  <si>
    <t>3.32</t>
  </si>
  <si>
    <t>Odborná prohlídka - nízkotlaká kotelna nad 300 kW dle vyhlášky ČÚBP č. 91/1993 Sb., umístění - obvod OŘ Praha, včetně dopravy na místo a vypracování protokolu</t>
  </si>
  <si>
    <t>-1421299818</t>
  </si>
  <si>
    <t>58-M-4</t>
  </si>
  <si>
    <t>Prohlídky, zkoušky a revize určených technických zařízení dle vyhlášky č. 100/1995 Sb.</t>
  </si>
  <si>
    <t>7</t>
  </si>
  <si>
    <t>4.0</t>
  </si>
  <si>
    <t>Prohlídka a zkouška určeného technického zařízení v provozu - zařízení pro spalování plynů od 50kW dle vyhlášky č. 100/1995 Sb., umístění - obvod OŘ Praha, včetně dopravy na místo a vypracování protokolu</t>
  </si>
  <si>
    <t>-240485499</t>
  </si>
  <si>
    <t>8</t>
  </si>
  <si>
    <t>3.3</t>
  </si>
  <si>
    <t>Revize - zařízení pro spalování plynů od 50 kW dle vyhlášky č. 100/1995 Sb., umístění - obvod OŘ Praha, včetně dopravy na místo a vypracování protokolu</t>
  </si>
  <si>
    <t>-585392482</t>
  </si>
  <si>
    <t>9</t>
  </si>
  <si>
    <t>4.1.1</t>
  </si>
  <si>
    <t>Prohlídka a zkouška určeného technického zařízení v provozu - tlaková zásobníková stanice propan-butan jednoduchá do 40 kg dle vyhl. č. 100/1995 Sb., umístění - obvod OŘ Praha, včetně dopravy na místo a vypracování protokolu</t>
  </si>
  <si>
    <t>-1876091654</t>
  </si>
  <si>
    <t>10</t>
  </si>
  <si>
    <t>4.1</t>
  </si>
  <si>
    <t>Revize - tlaková zásobníková stanice propan-butan jednoduchá do 40 kg dle vyhl. č. 100/1995 Sb., umístění - obvod OŘ Praha, včetně dopravy na místo a vypracování protokolu</t>
  </si>
  <si>
    <t>-396564689</t>
  </si>
  <si>
    <t>11</t>
  </si>
  <si>
    <t>4.2.1</t>
  </si>
  <si>
    <t>Prohlídka a zkouška určeného technického zařízení v provozu - tlaková zásobníková stanice propan-butan nad 40 kg dle vyhl. č. 100/1995 Sb., umístění - obvod OŘ Praha, včetně dopravy na místo a vypracování protokolu</t>
  </si>
  <si>
    <t>-131258618</t>
  </si>
  <si>
    <t>4.2</t>
  </si>
  <si>
    <t>Revize - tlaková zásobníková stanice propan-butan nad 40 kg dle vyhl. č. 100/1995 Sb., umístění - obvod OŘ Praha, včetně dopravy na místo a vypracování protokolu</t>
  </si>
  <si>
    <t>30636802</t>
  </si>
  <si>
    <t>13</t>
  </si>
  <si>
    <t>4.3.1</t>
  </si>
  <si>
    <t>Prohlídka a zkouška určeného technického zařízení v provozu - regulační stanice plynů dle vyhl. č. 100/1995 Sb., umístění - obvod OŘ Praha, včetně dopravy na místo a vypracování protokolu</t>
  </si>
  <si>
    <t>-768187246</t>
  </si>
  <si>
    <t>14</t>
  </si>
  <si>
    <t>4.3</t>
  </si>
  <si>
    <t>Revize - regulační stanice plynů dle vyhl. č. 100/1995 Sb., umístění - obvod OŘ Praha, včetně dopravy na místo a vypracování protokolu</t>
  </si>
  <si>
    <t>-1176873835</t>
  </si>
  <si>
    <t>58-M-5</t>
  </si>
  <si>
    <t>Kontroly odběrného plynového zařízení vč. seřízení, vyčištění dle NV 191/2022 §21</t>
  </si>
  <si>
    <t>15</t>
  </si>
  <si>
    <t>5.1</t>
  </si>
  <si>
    <t>Kontrola s vypracováním protokolu o seřízení, vyčištění a kontrole odběrného plynového zařízení dle NV 191/2022 § 21 - lokální průtokový ohřívač typu Karma, umístění - obvod OŘ Praha, včetně dopravy na místo</t>
  </si>
  <si>
    <t>458767027</t>
  </si>
  <si>
    <t>16</t>
  </si>
  <si>
    <t>5.2</t>
  </si>
  <si>
    <t>Kontrola s vypracováním protokolu o seřízení, vyčištění a kontrole odběrného plynového zařízení dle NV 191/2022 § 21 - lokální zásobníkový ohřívač, umístění - obvod OŘ Praha, včetně dopravy na místo</t>
  </si>
  <si>
    <t>1801343631</t>
  </si>
  <si>
    <t>17</t>
  </si>
  <si>
    <t>5.3</t>
  </si>
  <si>
    <t>Kontrola s vypracováním protokolu o seřízení, vyčištění a kontrole odběrného plynového zařízení dle NV 191/2022 § 21 - lokální topidlo typu WAW, umístění - obvod OŘ Praha, včetně dopravy na místo</t>
  </si>
  <si>
    <t>-40415430</t>
  </si>
  <si>
    <t>18</t>
  </si>
  <si>
    <t>5.4</t>
  </si>
  <si>
    <t>Kontrola s vypracováním protokolu o seřízení, vyčištění a kontrole odběrného plynového zařízení dle NV 191/2022 § 21 - plynový sporák, umístění - obvod OŘ Praha, včetně dopravy na místo</t>
  </si>
  <si>
    <t>222183123</t>
  </si>
  <si>
    <t>19</t>
  </si>
  <si>
    <t>5.5</t>
  </si>
  <si>
    <t>Kontrola s vypracováním protokolu o seřízení, vyčištění a kontrole odběrného plynového zařízení dle NV 191/2022 § 21 - kotel do 50kW, umístění - obvod OŘ Praha, včetně dopravy na místo</t>
  </si>
  <si>
    <t>1346396105</t>
  </si>
  <si>
    <t>20</t>
  </si>
  <si>
    <t>5.6</t>
  </si>
  <si>
    <t>Kontrola s vypracováním protokolu o seřízení, vyčištění a kontrole odběrného plynového zařízení dle NV 191/2022 § 21 - kotel nad 50kW, umístění - obvod OŘ Praha, včetně dopravy na místo</t>
  </si>
  <si>
    <t>-1009347438</t>
  </si>
  <si>
    <t>58-M-6</t>
  </si>
  <si>
    <t>Technická prohlídka a zkouška určeného technického zařízení plynového</t>
  </si>
  <si>
    <t>6.1</t>
  </si>
  <si>
    <t>Technická prohlídka a zkouška určeného technického zařízení plynového dle ustanovení §47, odst.(4), zákona č. 266/1994 Sb. o drahách s vypracováním protokolu, umístění - obvod OŘ Praha, včetně dopravy na místo - délka rozvodů do 50m</t>
  </si>
  <si>
    <t>1322398211</t>
  </si>
  <si>
    <t>22</t>
  </si>
  <si>
    <t>6.2</t>
  </si>
  <si>
    <t>-1616292220</t>
  </si>
  <si>
    <t>58-M-7</t>
  </si>
  <si>
    <t>Revize vyhrazeného technického zařízení tlakového dle ustanovení NV č. 192/2022 Sb.</t>
  </si>
  <si>
    <t>23</t>
  </si>
  <si>
    <t>7.2</t>
  </si>
  <si>
    <t>Výchozí revize vyhrazeného technického zařízení tlakového dle ustanovení NV č. 192/2022 Sb. s vypracováním protokolu, umístění - obvod OŘ Praha, včetně dopravy na místo - expanzní nádoba</t>
  </si>
  <si>
    <t>1648990144</t>
  </si>
  <si>
    <t>24</t>
  </si>
  <si>
    <t>7.1</t>
  </si>
  <si>
    <t>Provozní revize vyhrazeného technického zařízení tlakového dle ustanovení NV č. 192/2022 Sb. s vypracováním protokolu, umístění - obvod OŘ Praha, včetně dopravy na místo - expanzní nádoba</t>
  </si>
  <si>
    <t>-1823542983</t>
  </si>
  <si>
    <t>25</t>
  </si>
  <si>
    <t>7.3</t>
  </si>
  <si>
    <t>Vnitřní revize se zkouškou těsnosti vyhrazeného technického zařízení tlakového dle ustanovení NV č. 192/2022 Sb. s vypracováním protokolu, umístění - obvod OŘ Praha, včetně dopravy na místo - expanzní nádoba</t>
  </si>
  <si>
    <t>-1437644402</t>
  </si>
  <si>
    <t>26</t>
  </si>
  <si>
    <t>7.8</t>
  </si>
  <si>
    <t>Výchozí revize vyhrazeného technického zařízení tlakového dle ustanovení NV č. 192/2022 Sb. s vypracováním protokolu, umístění - obvod OŘ Praha, včetně dopravy na místo - kompresor</t>
  </si>
  <si>
    <t>1487055261</t>
  </si>
  <si>
    <t>27</t>
  </si>
  <si>
    <t>7.5</t>
  </si>
  <si>
    <t>Provozní revize vyhrazeného technického zařízení tlakového dle ustanovení NV č. 192/2022 Sb. s vypracováním protokolu, umístění - obvod OŘ Praha, včetně dopravy na místo - kompresor</t>
  </si>
  <si>
    <t>1173472181</t>
  </si>
  <si>
    <t>28</t>
  </si>
  <si>
    <t>7.4</t>
  </si>
  <si>
    <t>Vnitřní revize a tlaková zkouška vyhrazeného technického zařízení tlakového dle ustanovení NV č. 192/2022 Sb. s vypracováním protokolu, umístění - obvod OŘ Praha, včetně dopravy na místo - kompresor</t>
  </si>
  <si>
    <t>-945551763</t>
  </si>
  <si>
    <t>29</t>
  </si>
  <si>
    <t>7.9</t>
  </si>
  <si>
    <t>Výchozí revize vyhrazeného technického zařízení tlakového dle ustanovení NV č. 192/2022 Sb. s vypracováním protokolu, umístění - obvod OŘ Praha, včetně dopravy na místo - domácí vodárna</t>
  </si>
  <si>
    <t>-430502355</t>
  </si>
  <si>
    <t>30</t>
  </si>
  <si>
    <t>7.6</t>
  </si>
  <si>
    <t>Provozní revize vyhrazeného technického zařízení tlakového dle ustanovení NV č. 192/2022 Sb. s vypracováním protokolu, umístění - obvod OŘ Praha, včetně dopravy na místo - domácí vodárna</t>
  </si>
  <si>
    <t>-1365175473</t>
  </si>
  <si>
    <t>31</t>
  </si>
  <si>
    <t>7.7</t>
  </si>
  <si>
    <t>Vnitřní revize se zkouškou těsnosti vyhrazeného technického zařízení tlakového dle ustanovení NV č. 192/2022 Sb. s vypracováním protokolu, umístění - obvod OŘ Praha, včetně dopravy na místo - domácí vodárna</t>
  </si>
  <si>
    <t>1888460971</t>
  </si>
  <si>
    <t>Individuální kalkulace</t>
  </si>
  <si>
    <t>SOUPIS JEDNOTKOVÝCH CEN</t>
  </si>
  <si>
    <t>Pravidelná kontrola, revize plynových a tlakových zařízení v obvodu OŘ PHA 2025-2027</t>
  </si>
  <si>
    <t>Příplatek za každý další metr délky nad 50m technické prohlídky a zkoušky určeného technického zařízení plynového dle ustanovení §47, odst.(4), zákona č. 266/1994 Sb. o drahách, umístění - obvod OŘ Praha, včetně dopravy na místo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</si>
</sst>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4" fontId="18" fillId="2" borderId="0" xfId="0" applyNumberFormat="1" applyFont="1" applyFill="1" applyAlignment="1" applyProtection="1">
      <alignment vertical="center"/>
      <protection locked="0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333375</xdr:colOff>
      <xdr:row>106</xdr:row>
      <xdr:rowOff>114300</xdr:rowOff>
    </xdr:from>
    <xdr:to>
      <xdr:col>8</xdr:col>
      <xdr:colOff>1025525</xdr:colOff>
      <xdr:row>111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67900" y="809625"/>
          <a:ext cx="69215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29" t="s">
        <v>14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R5" s="15"/>
      <c r="BE5" s="126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31" t="s">
        <v>17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R6" s="15"/>
      <c r="BE6" s="127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27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27"/>
      <c r="BS8" s="12" t="s">
        <v>6</v>
      </c>
    </row>
    <row r="9" spans="1:74" ht="14.45" customHeight="1">
      <c r="B9" s="15"/>
      <c r="AR9" s="15"/>
      <c r="BE9" s="127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27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27"/>
      <c r="BS11" s="12" t="s">
        <v>6</v>
      </c>
    </row>
    <row r="12" spans="1:74" ht="6.95" customHeight="1">
      <c r="B12" s="15"/>
      <c r="AR12" s="15"/>
      <c r="BE12" s="127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27"/>
      <c r="BS13" s="12" t="s">
        <v>6</v>
      </c>
    </row>
    <row r="14" spans="1:74" ht="12.75">
      <c r="B14" s="15"/>
      <c r="E14" s="132" t="s">
        <v>31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22" t="s">
        <v>28</v>
      </c>
      <c r="AN14" s="24" t="s">
        <v>31</v>
      </c>
      <c r="AR14" s="15"/>
      <c r="BE14" s="127"/>
      <c r="BS14" s="12" t="s">
        <v>6</v>
      </c>
    </row>
    <row r="15" spans="1:74" ht="6.95" customHeight="1">
      <c r="B15" s="15"/>
      <c r="AR15" s="15"/>
      <c r="BE15" s="127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27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27"/>
      <c r="BS17" s="12" t="s">
        <v>34</v>
      </c>
    </row>
    <row r="18" spans="2:71" ht="6.95" customHeight="1">
      <c r="B18" s="15"/>
      <c r="AR18" s="15"/>
      <c r="BE18" s="127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27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27"/>
      <c r="BS20" s="12" t="s">
        <v>34</v>
      </c>
    </row>
    <row r="21" spans="2:71" ht="6.95" customHeight="1">
      <c r="B21" s="15"/>
      <c r="AR21" s="15"/>
      <c r="BE21" s="127"/>
    </row>
    <row r="22" spans="2:71" ht="12" customHeight="1">
      <c r="B22" s="15"/>
      <c r="D22" s="22" t="s">
        <v>37</v>
      </c>
      <c r="AR22" s="15"/>
      <c r="BE22" s="127"/>
    </row>
    <row r="23" spans="2:71" ht="16.5" customHeight="1">
      <c r="B23" s="15"/>
      <c r="E23" s="134" t="s">
        <v>1</v>
      </c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R23" s="15"/>
      <c r="BE23" s="127"/>
    </row>
    <row r="24" spans="2:71" ht="6.95" customHeight="1">
      <c r="B24" s="15"/>
      <c r="AR24" s="15"/>
      <c r="BE24" s="127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27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35" t="e">
        <f>ROUND(AG94,2)</f>
        <v>#REF!</v>
      </c>
      <c r="AL26" s="136"/>
      <c r="AM26" s="136"/>
      <c r="AN26" s="136"/>
      <c r="AO26" s="136"/>
      <c r="AR26" s="26"/>
      <c r="BE26" s="127"/>
    </row>
    <row r="27" spans="2:71" s="1" customFormat="1" ht="6.95" customHeight="1">
      <c r="B27" s="26"/>
      <c r="AR27" s="26"/>
      <c r="BE27" s="127"/>
    </row>
    <row r="28" spans="2:71" s="1" customFormat="1" ht="12.75">
      <c r="B28" s="26"/>
      <c r="L28" s="137" t="s">
        <v>39</v>
      </c>
      <c r="M28" s="137"/>
      <c r="N28" s="137"/>
      <c r="O28" s="137"/>
      <c r="P28" s="137"/>
      <c r="W28" s="137" t="s">
        <v>40</v>
      </c>
      <c r="X28" s="137"/>
      <c r="Y28" s="137"/>
      <c r="Z28" s="137"/>
      <c r="AA28" s="137"/>
      <c r="AB28" s="137"/>
      <c r="AC28" s="137"/>
      <c r="AD28" s="137"/>
      <c r="AE28" s="137"/>
      <c r="AK28" s="137" t="s">
        <v>41</v>
      </c>
      <c r="AL28" s="137"/>
      <c r="AM28" s="137"/>
      <c r="AN28" s="137"/>
      <c r="AO28" s="137"/>
      <c r="AR28" s="26"/>
      <c r="BE28" s="127"/>
    </row>
    <row r="29" spans="2:71" s="2" customFormat="1" ht="14.45" customHeight="1">
      <c r="B29" s="30"/>
      <c r="D29" s="22" t="s">
        <v>42</v>
      </c>
      <c r="F29" s="22" t="s">
        <v>43</v>
      </c>
      <c r="L29" s="125">
        <v>0.21</v>
      </c>
      <c r="M29" s="124"/>
      <c r="N29" s="124"/>
      <c r="O29" s="124"/>
      <c r="P29" s="124"/>
      <c r="W29" s="123" t="e">
        <f>ROUND(AZ94, 2)</f>
        <v>#REF!</v>
      </c>
      <c r="X29" s="124"/>
      <c r="Y29" s="124"/>
      <c r="Z29" s="124"/>
      <c r="AA29" s="124"/>
      <c r="AB29" s="124"/>
      <c r="AC29" s="124"/>
      <c r="AD29" s="124"/>
      <c r="AE29" s="124"/>
      <c r="AK29" s="123" t="e">
        <f>ROUND(AV94, 2)</f>
        <v>#REF!</v>
      </c>
      <c r="AL29" s="124"/>
      <c r="AM29" s="124"/>
      <c r="AN29" s="124"/>
      <c r="AO29" s="124"/>
      <c r="AR29" s="30"/>
      <c r="BE29" s="128"/>
    </row>
    <row r="30" spans="2:71" s="2" customFormat="1" ht="14.45" customHeight="1">
      <c r="B30" s="30"/>
      <c r="F30" s="22" t="s">
        <v>44</v>
      </c>
      <c r="L30" s="125">
        <v>0.12</v>
      </c>
      <c r="M30" s="124"/>
      <c r="N30" s="124"/>
      <c r="O30" s="124"/>
      <c r="P30" s="124"/>
      <c r="W30" s="123">
        <f>ROUND(BA94, 2)</f>
        <v>0</v>
      </c>
      <c r="X30" s="124"/>
      <c r="Y30" s="124"/>
      <c r="Z30" s="124"/>
      <c r="AA30" s="124"/>
      <c r="AB30" s="124"/>
      <c r="AC30" s="124"/>
      <c r="AD30" s="124"/>
      <c r="AE30" s="124"/>
      <c r="AK30" s="123">
        <f>ROUND(AW94, 2)</f>
        <v>0</v>
      </c>
      <c r="AL30" s="124"/>
      <c r="AM30" s="124"/>
      <c r="AN30" s="124"/>
      <c r="AO30" s="124"/>
      <c r="AR30" s="30"/>
      <c r="BE30" s="128"/>
    </row>
    <row r="31" spans="2:71" s="2" customFormat="1" ht="14.45" hidden="1" customHeight="1">
      <c r="B31" s="30"/>
      <c r="F31" s="22" t="s">
        <v>45</v>
      </c>
      <c r="L31" s="125">
        <v>0.21</v>
      </c>
      <c r="M31" s="124"/>
      <c r="N31" s="124"/>
      <c r="O31" s="124"/>
      <c r="P31" s="124"/>
      <c r="W31" s="123">
        <f>ROUND(BB94, 2)</f>
        <v>0</v>
      </c>
      <c r="X31" s="124"/>
      <c r="Y31" s="124"/>
      <c r="Z31" s="124"/>
      <c r="AA31" s="124"/>
      <c r="AB31" s="124"/>
      <c r="AC31" s="124"/>
      <c r="AD31" s="124"/>
      <c r="AE31" s="124"/>
      <c r="AK31" s="123">
        <v>0</v>
      </c>
      <c r="AL31" s="124"/>
      <c r="AM31" s="124"/>
      <c r="AN31" s="124"/>
      <c r="AO31" s="124"/>
      <c r="AR31" s="30"/>
      <c r="BE31" s="128"/>
    </row>
    <row r="32" spans="2:71" s="2" customFormat="1" ht="14.45" hidden="1" customHeight="1">
      <c r="B32" s="30"/>
      <c r="F32" s="22" t="s">
        <v>46</v>
      </c>
      <c r="L32" s="125">
        <v>0.12</v>
      </c>
      <c r="M32" s="124"/>
      <c r="N32" s="124"/>
      <c r="O32" s="124"/>
      <c r="P32" s="124"/>
      <c r="W32" s="123">
        <f>ROUND(BC94, 2)</f>
        <v>0</v>
      </c>
      <c r="X32" s="124"/>
      <c r="Y32" s="124"/>
      <c r="Z32" s="124"/>
      <c r="AA32" s="124"/>
      <c r="AB32" s="124"/>
      <c r="AC32" s="124"/>
      <c r="AD32" s="124"/>
      <c r="AE32" s="124"/>
      <c r="AK32" s="123">
        <v>0</v>
      </c>
      <c r="AL32" s="124"/>
      <c r="AM32" s="124"/>
      <c r="AN32" s="124"/>
      <c r="AO32" s="124"/>
      <c r="AR32" s="30"/>
      <c r="BE32" s="128"/>
    </row>
    <row r="33" spans="2:57" s="2" customFormat="1" ht="14.45" hidden="1" customHeight="1">
      <c r="B33" s="30"/>
      <c r="F33" s="22" t="s">
        <v>47</v>
      </c>
      <c r="L33" s="125">
        <v>0</v>
      </c>
      <c r="M33" s="124"/>
      <c r="N33" s="124"/>
      <c r="O33" s="124"/>
      <c r="P33" s="124"/>
      <c r="W33" s="123">
        <f>ROUND(BD94, 2)</f>
        <v>0</v>
      </c>
      <c r="X33" s="124"/>
      <c r="Y33" s="124"/>
      <c r="Z33" s="124"/>
      <c r="AA33" s="124"/>
      <c r="AB33" s="124"/>
      <c r="AC33" s="124"/>
      <c r="AD33" s="124"/>
      <c r="AE33" s="124"/>
      <c r="AK33" s="123">
        <v>0</v>
      </c>
      <c r="AL33" s="124"/>
      <c r="AM33" s="124"/>
      <c r="AN33" s="124"/>
      <c r="AO33" s="124"/>
      <c r="AR33" s="30"/>
      <c r="BE33" s="128"/>
    </row>
    <row r="34" spans="2:57" s="1" customFormat="1" ht="6.95" customHeight="1">
      <c r="B34" s="26"/>
      <c r="AR34" s="26"/>
      <c r="BE34" s="127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57" t="s">
        <v>50</v>
      </c>
      <c r="Y35" s="158"/>
      <c r="Z35" s="158"/>
      <c r="AA35" s="158"/>
      <c r="AB35" s="158"/>
      <c r="AC35" s="33"/>
      <c r="AD35" s="33"/>
      <c r="AE35" s="33"/>
      <c r="AF35" s="33"/>
      <c r="AG35" s="33"/>
      <c r="AH35" s="33"/>
      <c r="AI35" s="33"/>
      <c r="AJ35" s="33"/>
      <c r="AK35" s="159" t="e">
        <f>SUM(AK26:AK33)</f>
        <v>#REF!</v>
      </c>
      <c r="AL35" s="158"/>
      <c r="AM35" s="158"/>
      <c r="AN35" s="158"/>
      <c r="AO35" s="160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48" t="str">
        <f>K6</f>
        <v>Pravidelná kontrola, revize plynových zařízení a rozvodů v obvodu OŘ PHA 2025-2027</v>
      </c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50" t="str">
        <f>IF(AN8= "","",AN8)</f>
        <v>28. 2. 2025</v>
      </c>
      <c r="AN87" s="150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51" t="str">
        <f>IF(E17="","",E17)</f>
        <v xml:space="preserve"> </v>
      </c>
      <c r="AN89" s="152"/>
      <c r="AO89" s="152"/>
      <c r="AP89" s="152"/>
      <c r="AR89" s="26"/>
      <c r="AS89" s="153" t="s">
        <v>58</v>
      </c>
      <c r="AT89" s="154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51" t="str">
        <f>IF(E20="","",E20)</f>
        <v>L. Ulrich, DiS</v>
      </c>
      <c r="AN90" s="152"/>
      <c r="AO90" s="152"/>
      <c r="AP90" s="152"/>
      <c r="AR90" s="26"/>
      <c r="AS90" s="155"/>
      <c r="AT90" s="156"/>
      <c r="BD90" s="49"/>
    </row>
    <row r="91" spans="1:90" s="1" customFormat="1" ht="10.9" customHeight="1">
      <c r="B91" s="26"/>
      <c r="AR91" s="26"/>
      <c r="AS91" s="155"/>
      <c r="AT91" s="156"/>
      <c r="BD91" s="49"/>
    </row>
    <row r="92" spans="1:90" s="1" customFormat="1" ht="29.25" customHeight="1">
      <c r="B92" s="26"/>
      <c r="C92" s="143" t="s">
        <v>59</v>
      </c>
      <c r="D92" s="144"/>
      <c r="E92" s="144"/>
      <c r="F92" s="144"/>
      <c r="G92" s="144"/>
      <c r="H92" s="50"/>
      <c r="I92" s="145" t="s">
        <v>60</v>
      </c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46" t="s">
        <v>61</v>
      </c>
      <c r="AH92" s="144"/>
      <c r="AI92" s="144"/>
      <c r="AJ92" s="144"/>
      <c r="AK92" s="144"/>
      <c r="AL92" s="144"/>
      <c r="AM92" s="144"/>
      <c r="AN92" s="145" t="s">
        <v>62</v>
      </c>
      <c r="AO92" s="144"/>
      <c r="AP92" s="147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41" t="e">
        <f>ROUND(AG95,2)</f>
        <v>#REF!</v>
      </c>
      <c r="AH94" s="141"/>
      <c r="AI94" s="141"/>
      <c r="AJ94" s="141"/>
      <c r="AK94" s="141"/>
      <c r="AL94" s="141"/>
      <c r="AM94" s="141"/>
      <c r="AN94" s="142" t="e">
        <f>SUM(AG94,AT94)</f>
        <v>#REF!</v>
      </c>
      <c r="AO94" s="142"/>
      <c r="AP94" s="142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37.5" customHeight="1">
      <c r="A95" s="65" t="s">
        <v>81</v>
      </c>
      <c r="B95" s="66"/>
      <c r="C95" s="67"/>
      <c r="D95" s="140" t="s">
        <v>14</v>
      </c>
      <c r="E95" s="140"/>
      <c r="F95" s="140"/>
      <c r="G95" s="140"/>
      <c r="H95" s="140"/>
      <c r="I95" s="68"/>
      <c r="J95" s="140" t="s">
        <v>17</v>
      </c>
      <c r="K95" s="140"/>
      <c r="L95" s="140"/>
      <c r="M95" s="140"/>
      <c r="N95" s="140"/>
      <c r="O95" s="140"/>
      <c r="P95" s="140"/>
      <c r="Q95" s="140"/>
      <c r="R95" s="140"/>
      <c r="S95" s="140"/>
      <c r="T95" s="140"/>
      <c r="U95" s="140"/>
      <c r="V95" s="140"/>
      <c r="W95" s="140"/>
      <c r="X95" s="140"/>
      <c r="Y95" s="140"/>
      <c r="Z95" s="140"/>
      <c r="AA95" s="140"/>
      <c r="AB95" s="140"/>
      <c r="AC95" s="140"/>
      <c r="AD95" s="140"/>
      <c r="AE95" s="140"/>
      <c r="AF95" s="140"/>
      <c r="AG95" s="138" t="e">
        <f>'OR_PHA - Pravidelná kontr...'!#REF!</f>
        <v>#REF!</v>
      </c>
      <c r="AH95" s="139"/>
      <c r="AI95" s="139"/>
      <c r="AJ95" s="139"/>
      <c r="AK95" s="139"/>
      <c r="AL95" s="139"/>
      <c r="AM95" s="139"/>
      <c r="AN95" s="138" t="e">
        <f>SUM(AG95,AT95)</f>
        <v>#REF!</v>
      </c>
      <c r="AO95" s="139"/>
      <c r="AP95" s="139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Pravidelná kontr...'!N118</f>
        <v>#REF!</v>
      </c>
      <c r="AV95" s="71" t="e">
        <f>'OR_PHA - Pravidelná kontr...'!#REF!</f>
        <v>#REF!</v>
      </c>
      <c r="AW95" s="71" t="e">
        <f>'OR_PHA - Pravidelná kontr...'!#REF!</f>
        <v>#REF!</v>
      </c>
      <c r="AX95" s="71" t="e">
        <f>'OR_PHA - Pravidelná kontr...'!#REF!</f>
        <v>#REF!</v>
      </c>
      <c r="AY95" s="71" t="e">
        <f>'OR_PHA - Pravidelná kontr...'!#REF!</f>
        <v>#REF!</v>
      </c>
      <c r="AZ95" s="71" t="e">
        <f>'OR_PHA - Pravidelná kontr...'!F31</f>
        <v>#REF!</v>
      </c>
      <c r="BA95" s="71">
        <f>'OR_PHA - Pravidelná kontr...'!F32</f>
        <v>0</v>
      </c>
      <c r="BB95" s="71">
        <f>'OR_PHA - Pravidelná kontr...'!F33</f>
        <v>0</v>
      </c>
      <c r="BC95" s="71">
        <f>'OR_PHA - Pravidelná kontr...'!F34</f>
        <v>0</v>
      </c>
      <c r="BD95" s="73">
        <f>'OR_PHA - Pravidelná kontr...'!F35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EtGhN0ayWFTkmfgstJuUj5+bE/O0i8MdHfcGiKPJ0lwi+l8BssZW4ZBwDFri7uxyDQY+LSS3pGkwj6kmLIm+TA==" saltValue="IiR5RPLExa8J7gPVZhapOP3MS3sYBWCa1owwXoAneNlwihyDjno2Xr4fwGERNfN6bvFmxGRfCcMn4e057Dzlw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Pravidelná kontr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156"/>
  <sheetViews>
    <sheetView showGridLines="0" tabSelected="1" workbookViewId="0">
      <selection activeCell="D107" sqref="D10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8.33203125" customWidth="1"/>
    <col min="7" max="7" width="7.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48" t="s">
        <v>17</v>
      </c>
      <c r="F7" s="161"/>
      <c r="G7" s="161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62" t="str">
        <f>'Rekapitulace stavby'!E14</f>
        <v>Vyplň údaj</v>
      </c>
      <c r="F16" s="129"/>
      <c r="G16" s="129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stavby'!E17="","",'Rekapitulace stavby'!E17)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34" t="s">
        <v>1</v>
      </c>
      <c r="F25" s="134"/>
      <c r="G25" s="134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ROUND((SUM(BC118:BC155)),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ROUND((SUM(BD118:BD155)),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ROUND((SUM(BE118:BE155)),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ROUND((SUM(BF118:BF155)),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ROUND((SUM(BG118:BG155)),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48" t="str">
        <f>E7</f>
        <v>Pravidelná kontrola, revize plynových zařízení a rozvodů v obvodu OŘ PHA 2025-2027</v>
      </c>
      <c r="F85" s="161"/>
      <c r="G85" s="161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8" customFormat="1" ht="24.95" hidden="1" customHeight="1">
      <c r="B96" s="87"/>
      <c r="D96" s="88" t="s">
        <v>92</v>
      </c>
      <c r="E96" s="89"/>
      <c r="F96" s="89"/>
      <c r="G96" s="89"/>
      <c r="H96" s="89"/>
      <c r="J96" s="87"/>
    </row>
    <row r="97" spans="2:10" s="8" customFormat="1" ht="24.95" hidden="1" customHeight="1">
      <c r="B97" s="87"/>
      <c r="D97" s="88" t="s">
        <v>93</v>
      </c>
      <c r="E97" s="89"/>
      <c r="F97" s="89"/>
      <c r="G97" s="89"/>
      <c r="H97" s="89"/>
      <c r="J97" s="87"/>
    </row>
    <row r="98" spans="2:10" s="8" customFormat="1" ht="24.95" hidden="1" customHeight="1">
      <c r="B98" s="87"/>
      <c r="D98" s="88" t="s">
        <v>94</v>
      </c>
      <c r="E98" s="89"/>
      <c r="F98" s="89"/>
      <c r="G98" s="89"/>
      <c r="H98" s="89"/>
      <c r="J98" s="87"/>
    </row>
    <row r="99" spans="2:10" s="8" customFormat="1" ht="24.95" hidden="1" customHeight="1">
      <c r="B99" s="87"/>
      <c r="D99" s="88" t="s">
        <v>95</v>
      </c>
      <c r="E99" s="89"/>
      <c r="F99" s="89"/>
      <c r="G99" s="89"/>
      <c r="H99" s="89"/>
      <c r="J99" s="87"/>
    </row>
    <row r="100" spans="2:10" s="8" customFormat="1" ht="24.95" hidden="1" customHeight="1">
      <c r="B100" s="87"/>
      <c r="D100" s="88" t="s">
        <v>96</v>
      </c>
      <c r="E100" s="89"/>
      <c r="F100" s="89"/>
      <c r="G100" s="89"/>
      <c r="H100" s="89"/>
      <c r="J100" s="87"/>
    </row>
    <row r="101" spans="2:10" s="1" customFormat="1" ht="21.75" hidden="1" customHeight="1">
      <c r="B101" s="26"/>
      <c r="J101" s="26"/>
    </row>
    <row r="102" spans="2:10" s="1" customFormat="1" ht="6.95" hidden="1" customHeight="1">
      <c r="B102" s="38"/>
      <c r="C102" s="39"/>
      <c r="D102" s="39"/>
      <c r="E102" s="39"/>
      <c r="F102" s="39"/>
      <c r="G102" s="39"/>
      <c r="H102" s="39"/>
      <c r="I102" s="39"/>
      <c r="J102" s="26"/>
    </row>
    <row r="103" spans="2:10" hidden="1"/>
    <row r="104" spans="2:10" hidden="1"/>
    <row r="105" spans="2:10" hidden="1"/>
    <row r="106" spans="2:10" s="1" customFormat="1" ht="6.95" customHeight="1">
      <c r="B106" s="40"/>
      <c r="C106" s="41"/>
      <c r="D106" s="41"/>
      <c r="E106" s="41"/>
      <c r="F106" s="41"/>
      <c r="G106" s="41"/>
      <c r="H106" s="41"/>
      <c r="I106" s="41"/>
      <c r="J106" s="26"/>
    </row>
    <row r="107" spans="2:10" s="1" customFormat="1" ht="24.95" customHeight="1">
      <c r="B107" s="26"/>
      <c r="C107" s="16" t="s">
        <v>242</v>
      </c>
      <c r="J107" s="26"/>
    </row>
    <row r="108" spans="2:10" s="1" customFormat="1" ht="6.95" customHeight="1">
      <c r="B108" s="26"/>
      <c r="J108" s="26"/>
    </row>
    <row r="109" spans="2:10" s="1" customFormat="1" ht="12" customHeight="1">
      <c r="B109" s="26"/>
      <c r="C109" s="22" t="s">
        <v>16</v>
      </c>
      <c r="J109" s="26"/>
    </row>
    <row r="110" spans="2:10" s="1" customFormat="1" ht="30" customHeight="1">
      <c r="B110" s="26"/>
      <c r="E110" s="148" t="s">
        <v>243</v>
      </c>
      <c r="F110" s="161"/>
      <c r="G110" s="161"/>
      <c r="J110" s="26"/>
    </row>
    <row r="111" spans="2:10" s="1" customFormat="1" ht="6.95" customHeight="1">
      <c r="B111" s="26"/>
      <c r="J111" s="26"/>
    </row>
    <row r="112" spans="2:10" s="1" customFormat="1" ht="12" customHeight="1">
      <c r="B112" s="26"/>
      <c r="C112" s="22" t="s">
        <v>20</v>
      </c>
      <c r="F112" s="20" t="str">
        <f>F10</f>
        <v>obvod OŘ Praha</v>
      </c>
      <c r="H112" s="22"/>
      <c r="J112" s="26"/>
    </row>
    <row r="113" spans="2:63" s="1" customFormat="1" ht="6.95" customHeight="1">
      <c r="B113" s="26"/>
      <c r="J113" s="26"/>
    </row>
    <row r="114" spans="2:63" s="1" customFormat="1" ht="15.2" customHeight="1">
      <c r="B114" s="26"/>
      <c r="C114" s="22" t="s">
        <v>24</v>
      </c>
      <c r="F114" s="20" t="str">
        <f>E13</f>
        <v>Správa železnic, státní organizace</v>
      </c>
      <c r="H114" s="22"/>
      <c r="J114" s="26"/>
    </row>
    <row r="115" spans="2:63" s="1" customFormat="1" ht="15.2" customHeight="1">
      <c r="B115" s="26"/>
      <c r="C115" s="22" t="s">
        <v>30</v>
      </c>
      <c r="F115" s="122" t="str">
        <f>IF(E16="","",E16)</f>
        <v>Vyplň údaj</v>
      </c>
      <c r="H115" s="22"/>
      <c r="J115" s="26"/>
    </row>
    <row r="116" spans="2:63" s="1" customFormat="1" ht="10.35" customHeight="1">
      <c r="B116" s="26"/>
      <c r="J116" s="26"/>
    </row>
    <row r="117" spans="2:63" s="9" customFormat="1" ht="29.25" customHeight="1">
      <c r="B117" s="90"/>
      <c r="C117" s="91" t="s">
        <v>97</v>
      </c>
      <c r="D117" s="92" t="s">
        <v>63</v>
      </c>
      <c r="E117" s="92" t="s">
        <v>59</v>
      </c>
      <c r="F117" s="92" t="s">
        <v>60</v>
      </c>
      <c r="G117" s="92" t="s">
        <v>98</v>
      </c>
      <c r="H117" s="92" t="s">
        <v>99</v>
      </c>
      <c r="I117" s="93" t="s">
        <v>100</v>
      </c>
      <c r="J117" s="90"/>
      <c r="K117" s="52" t="s">
        <v>1</v>
      </c>
      <c r="L117" s="53" t="s">
        <v>42</v>
      </c>
      <c r="M117" s="53" t="s">
        <v>101</v>
      </c>
      <c r="N117" s="53" t="s">
        <v>102</v>
      </c>
      <c r="O117" s="53" t="s">
        <v>103</v>
      </c>
      <c r="P117" s="53" t="s">
        <v>104</v>
      </c>
      <c r="Q117" s="53" t="s">
        <v>105</v>
      </c>
      <c r="R117" s="54" t="s">
        <v>106</v>
      </c>
    </row>
    <row r="118" spans="2:63" s="1" customFormat="1" ht="22.9" customHeight="1">
      <c r="B118" s="26"/>
      <c r="C118" s="57" t="s">
        <v>107</v>
      </c>
      <c r="J118" s="26"/>
      <c r="K118" s="55"/>
      <c r="L118" s="46"/>
      <c r="M118" s="46"/>
      <c r="N118" s="94" t="e">
        <f>N119+N124+N127+N136+N143+N146</f>
        <v>#REF!</v>
      </c>
      <c r="O118" s="46"/>
      <c r="P118" s="94" t="e">
        <f>P119+P124+P127+P136+P143+P146</f>
        <v>#REF!</v>
      </c>
      <c r="Q118" s="46"/>
      <c r="R118" s="95" t="e">
        <f>R119+R124+R127+R136+R143+R146</f>
        <v>#REF!</v>
      </c>
      <c r="AR118" s="12" t="s">
        <v>77</v>
      </c>
      <c r="AS118" s="12" t="s">
        <v>90</v>
      </c>
      <c r="BI118" s="96" t="e">
        <f>BI119+BI124+BI127+BI136+BI143+BI146</f>
        <v>#REF!</v>
      </c>
    </row>
    <row r="119" spans="2:63" s="10" customFormat="1" ht="25.9" customHeight="1">
      <c r="B119" s="97"/>
      <c r="D119" s="98" t="s">
        <v>77</v>
      </c>
      <c r="E119" s="99" t="s">
        <v>108</v>
      </c>
      <c r="F119" s="99" t="s">
        <v>109</v>
      </c>
      <c r="H119" s="100"/>
      <c r="J119" s="97"/>
      <c r="K119" s="101"/>
      <c r="N119" s="102" t="e">
        <f>SUM(N120:N123)</f>
        <v>#REF!</v>
      </c>
      <c r="P119" s="102" t="e">
        <f>SUM(P120:P123)</f>
        <v>#REF!</v>
      </c>
      <c r="R119" s="103" t="e">
        <f>SUM(R120:R123)</f>
        <v>#REF!</v>
      </c>
      <c r="AP119" s="98" t="s">
        <v>110</v>
      </c>
      <c r="AR119" s="104" t="s">
        <v>77</v>
      </c>
      <c r="AS119" s="104" t="s">
        <v>78</v>
      </c>
      <c r="AW119" s="98" t="s">
        <v>111</v>
      </c>
      <c r="BI119" s="105" t="e">
        <f>SUM(BI120:BI123)</f>
        <v>#REF!</v>
      </c>
    </row>
    <row r="120" spans="2:63" s="1" customFormat="1" ht="55.5" customHeight="1">
      <c r="B120" s="26"/>
      <c r="C120" s="106" t="s">
        <v>83</v>
      </c>
      <c r="D120" s="106" t="s">
        <v>112</v>
      </c>
      <c r="E120" s="107" t="s">
        <v>83</v>
      </c>
      <c r="F120" s="108" t="s">
        <v>113</v>
      </c>
      <c r="G120" s="109" t="s">
        <v>114</v>
      </c>
      <c r="H120" s="110"/>
      <c r="I120" s="108" t="s">
        <v>241</v>
      </c>
      <c r="J120" s="26"/>
      <c r="K120" s="111" t="s">
        <v>1</v>
      </c>
      <c r="L120" s="112" t="s">
        <v>43</v>
      </c>
      <c r="N120" s="113" t="e">
        <f>M120*#REF!</f>
        <v>#REF!</v>
      </c>
      <c r="O120" s="113">
        <v>0</v>
      </c>
      <c r="P120" s="113" t="e">
        <f>O120*#REF!</f>
        <v>#REF!</v>
      </c>
      <c r="Q120" s="113">
        <v>0</v>
      </c>
      <c r="R120" s="114" t="e">
        <f>Q120*#REF!</f>
        <v>#REF!</v>
      </c>
      <c r="AP120" s="115" t="s">
        <v>115</v>
      </c>
      <c r="AR120" s="115" t="s">
        <v>112</v>
      </c>
      <c r="AS120" s="115" t="s">
        <v>83</v>
      </c>
      <c r="AW120" s="12" t="s">
        <v>111</v>
      </c>
      <c r="BC120" s="116" t="e">
        <f>IF(L120="základní",#REF!,0)</f>
        <v>#REF!</v>
      </c>
      <c r="BD120" s="116">
        <f>IF(L120="snížená",#REF!,0)</f>
        <v>0</v>
      </c>
      <c r="BE120" s="116">
        <f>IF(L120="zákl. přenesená",#REF!,0)</f>
        <v>0</v>
      </c>
      <c r="BF120" s="116">
        <f>IF(L120="sníž. přenesená",#REF!,0)</f>
        <v>0</v>
      </c>
      <c r="BG120" s="116">
        <f>IF(L120="nulová",#REF!,0)</f>
        <v>0</v>
      </c>
      <c r="BH120" s="12" t="s">
        <v>83</v>
      </c>
      <c r="BI120" s="116" t="e">
        <f>ROUND(H120*#REF!,2)</f>
        <v>#REF!</v>
      </c>
      <c r="BJ120" s="12" t="s">
        <v>115</v>
      </c>
      <c r="BK120" s="115" t="s">
        <v>116</v>
      </c>
    </row>
    <row r="121" spans="2:63" s="1" customFormat="1" ht="37.9" customHeight="1">
      <c r="B121" s="26"/>
      <c r="C121" s="106" t="s">
        <v>85</v>
      </c>
      <c r="D121" s="106" t="s">
        <v>112</v>
      </c>
      <c r="E121" s="107" t="s">
        <v>117</v>
      </c>
      <c r="F121" s="108" t="s">
        <v>118</v>
      </c>
      <c r="G121" s="109" t="s">
        <v>119</v>
      </c>
      <c r="H121" s="110"/>
      <c r="I121" s="108" t="s">
        <v>241</v>
      </c>
      <c r="J121" s="26"/>
      <c r="K121" s="111" t="s">
        <v>1</v>
      </c>
      <c r="L121" s="112" t="s">
        <v>43</v>
      </c>
      <c r="N121" s="113" t="e">
        <f>M121*#REF!</f>
        <v>#REF!</v>
      </c>
      <c r="O121" s="113">
        <v>0</v>
      </c>
      <c r="P121" s="113" t="e">
        <f>O121*#REF!</f>
        <v>#REF!</v>
      </c>
      <c r="Q121" s="113">
        <v>0</v>
      </c>
      <c r="R121" s="114" t="e">
        <f>Q121*#REF!</f>
        <v>#REF!</v>
      </c>
      <c r="AP121" s="115" t="s">
        <v>115</v>
      </c>
      <c r="AR121" s="115" t="s">
        <v>112</v>
      </c>
      <c r="AS121" s="115" t="s">
        <v>83</v>
      </c>
      <c r="AW121" s="12" t="s">
        <v>111</v>
      </c>
      <c r="BC121" s="116" t="e">
        <f>IF(L121="základní",#REF!,0)</f>
        <v>#REF!</v>
      </c>
      <c r="BD121" s="116">
        <f>IF(L121="snížená",#REF!,0)</f>
        <v>0</v>
      </c>
      <c r="BE121" s="116">
        <f>IF(L121="zákl. přenesená",#REF!,0)</f>
        <v>0</v>
      </c>
      <c r="BF121" s="116">
        <f>IF(L121="sníž. přenesená",#REF!,0)</f>
        <v>0</v>
      </c>
      <c r="BG121" s="116">
        <f>IF(L121="nulová",#REF!,0)</f>
        <v>0</v>
      </c>
      <c r="BH121" s="12" t="s">
        <v>83</v>
      </c>
      <c r="BI121" s="116" t="e">
        <f>ROUND(H121*#REF!,2)</f>
        <v>#REF!</v>
      </c>
      <c r="BJ121" s="12" t="s">
        <v>115</v>
      </c>
      <c r="BK121" s="115" t="s">
        <v>120</v>
      </c>
    </row>
    <row r="122" spans="2:63" s="1" customFormat="1" ht="37.9" customHeight="1">
      <c r="B122" s="26"/>
      <c r="C122" s="106" t="s">
        <v>110</v>
      </c>
      <c r="D122" s="106" t="s">
        <v>112</v>
      </c>
      <c r="E122" s="107" t="s">
        <v>85</v>
      </c>
      <c r="F122" s="108" t="s">
        <v>121</v>
      </c>
      <c r="G122" s="109" t="s">
        <v>114</v>
      </c>
      <c r="H122" s="110"/>
      <c r="I122" s="108" t="s">
        <v>241</v>
      </c>
      <c r="J122" s="26"/>
      <c r="K122" s="111" t="s">
        <v>1</v>
      </c>
      <c r="L122" s="112" t="s">
        <v>43</v>
      </c>
      <c r="N122" s="113" t="e">
        <f>M122*#REF!</f>
        <v>#REF!</v>
      </c>
      <c r="O122" s="113">
        <v>0</v>
      </c>
      <c r="P122" s="113" t="e">
        <f>O122*#REF!</f>
        <v>#REF!</v>
      </c>
      <c r="Q122" s="113">
        <v>0</v>
      </c>
      <c r="R122" s="114" t="e">
        <f>Q122*#REF!</f>
        <v>#REF!</v>
      </c>
      <c r="AP122" s="115" t="s">
        <v>115</v>
      </c>
      <c r="AR122" s="115" t="s">
        <v>112</v>
      </c>
      <c r="AS122" s="115" t="s">
        <v>83</v>
      </c>
      <c r="AW122" s="12" t="s">
        <v>111</v>
      </c>
      <c r="BC122" s="116" t="e">
        <f>IF(L122="základní",#REF!,0)</f>
        <v>#REF!</v>
      </c>
      <c r="BD122" s="116">
        <f>IF(L122="snížená",#REF!,0)</f>
        <v>0</v>
      </c>
      <c r="BE122" s="116">
        <f>IF(L122="zákl. přenesená",#REF!,0)</f>
        <v>0</v>
      </c>
      <c r="BF122" s="116">
        <f>IF(L122="sníž. přenesená",#REF!,0)</f>
        <v>0</v>
      </c>
      <c r="BG122" s="116">
        <f>IF(L122="nulová",#REF!,0)</f>
        <v>0</v>
      </c>
      <c r="BH122" s="12" t="s">
        <v>83</v>
      </c>
      <c r="BI122" s="116" t="e">
        <f>ROUND(H122*#REF!,2)</f>
        <v>#REF!</v>
      </c>
      <c r="BJ122" s="12" t="s">
        <v>115</v>
      </c>
      <c r="BK122" s="115" t="s">
        <v>122</v>
      </c>
    </row>
    <row r="123" spans="2:63" s="1" customFormat="1" ht="24.2" customHeight="1">
      <c r="B123" s="26"/>
      <c r="C123" s="106" t="s">
        <v>115</v>
      </c>
      <c r="D123" s="106" t="s">
        <v>112</v>
      </c>
      <c r="E123" s="107" t="s">
        <v>123</v>
      </c>
      <c r="F123" s="108" t="s">
        <v>124</v>
      </c>
      <c r="G123" s="109" t="s">
        <v>119</v>
      </c>
      <c r="H123" s="110"/>
      <c r="I123" s="108" t="s">
        <v>241</v>
      </c>
      <c r="J123" s="26"/>
      <c r="K123" s="111" t="s">
        <v>1</v>
      </c>
      <c r="L123" s="112" t="s">
        <v>43</v>
      </c>
      <c r="N123" s="113" t="e">
        <f>M123*#REF!</f>
        <v>#REF!</v>
      </c>
      <c r="O123" s="113">
        <v>0</v>
      </c>
      <c r="P123" s="113" t="e">
        <f>O123*#REF!</f>
        <v>#REF!</v>
      </c>
      <c r="Q123" s="113">
        <v>0</v>
      </c>
      <c r="R123" s="114" t="e">
        <f>Q123*#REF!</f>
        <v>#REF!</v>
      </c>
      <c r="AP123" s="115" t="s">
        <v>115</v>
      </c>
      <c r="AR123" s="115" t="s">
        <v>112</v>
      </c>
      <c r="AS123" s="115" t="s">
        <v>83</v>
      </c>
      <c r="AW123" s="12" t="s">
        <v>111</v>
      </c>
      <c r="BC123" s="116" t="e">
        <f>IF(L123="základní",#REF!,0)</f>
        <v>#REF!</v>
      </c>
      <c r="BD123" s="116">
        <f>IF(L123="snížená",#REF!,0)</f>
        <v>0</v>
      </c>
      <c r="BE123" s="116">
        <f>IF(L123="zákl. přenesená",#REF!,0)</f>
        <v>0</v>
      </c>
      <c r="BF123" s="116">
        <f>IF(L123="sníž. přenesená",#REF!,0)</f>
        <v>0</v>
      </c>
      <c r="BG123" s="116">
        <f>IF(L123="nulová",#REF!,0)</f>
        <v>0</v>
      </c>
      <c r="BH123" s="12" t="s">
        <v>83</v>
      </c>
      <c r="BI123" s="116" t="e">
        <f>ROUND(H123*#REF!,2)</f>
        <v>#REF!</v>
      </c>
      <c r="BJ123" s="12" t="s">
        <v>115</v>
      </c>
      <c r="BK123" s="115" t="s">
        <v>125</v>
      </c>
    </row>
    <row r="124" spans="2:63" s="10" customFormat="1" ht="25.9" customHeight="1">
      <c r="B124" s="97"/>
      <c r="D124" s="98" t="s">
        <v>77</v>
      </c>
      <c r="E124" s="99" t="s">
        <v>126</v>
      </c>
      <c r="F124" s="99" t="s">
        <v>127</v>
      </c>
      <c r="H124" s="100"/>
      <c r="J124" s="97"/>
      <c r="K124" s="101"/>
      <c r="N124" s="102" t="e">
        <f>SUM(N125:N126)</f>
        <v>#REF!</v>
      </c>
      <c r="P124" s="102" t="e">
        <f>SUM(P125:P126)</f>
        <v>#REF!</v>
      </c>
      <c r="R124" s="103" t="e">
        <f>SUM(R125:R126)</f>
        <v>#REF!</v>
      </c>
      <c r="AP124" s="98" t="s">
        <v>110</v>
      </c>
      <c r="AR124" s="104" t="s">
        <v>77</v>
      </c>
      <c r="AS124" s="104" t="s">
        <v>78</v>
      </c>
      <c r="AW124" s="98" t="s">
        <v>111</v>
      </c>
      <c r="BI124" s="105" t="e">
        <f>SUM(BI125:BI126)</f>
        <v>#REF!</v>
      </c>
    </row>
    <row r="125" spans="2:63" s="1" customFormat="1" ht="44.25" customHeight="1">
      <c r="B125" s="26"/>
      <c r="C125" s="106" t="s">
        <v>128</v>
      </c>
      <c r="D125" s="106" t="s">
        <v>112</v>
      </c>
      <c r="E125" s="107" t="s">
        <v>129</v>
      </c>
      <c r="F125" s="108" t="s">
        <v>130</v>
      </c>
      <c r="G125" s="109" t="s">
        <v>114</v>
      </c>
      <c r="H125" s="110"/>
      <c r="I125" s="108" t="s">
        <v>241</v>
      </c>
      <c r="J125" s="26"/>
      <c r="K125" s="111" t="s">
        <v>1</v>
      </c>
      <c r="L125" s="112" t="s">
        <v>43</v>
      </c>
      <c r="N125" s="113" t="e">
        <f>M125*#REF!</f>
        <v>#REF!</v>
      </c>
      <c r="O125" s="113">
        <v>0</v>
      </c>
      <c r="P125" s="113" t="e">
        <f>O125*#REF!</f>
        <v>#REF!</v>
      </c>
      <c r="Q125" s="113">
        <v>0</v>
      </c>
      <c r="R125" s="114" t="e">
        <f>Q125*#REF!</f>
        <v>#REF!</v>
      </c>
      <c r="AP125" s="115" t="s">
        <v>115</v>
      </c>
      <c r="AR125" s="115" t="s">
        <v>112</v>
      </c>
      <c r="AS125" s="115" t="s">
        <v>83</v>
      </c>
      <c r="AW125" s="12" t="s">
        <v>111</v>
      </c>
      <c r="BC125" s="116" t="e">
        <f>IF(L125="základní",#REF!,0)</f>
        <v>#REF!</v>
      </c>
      <c r="BD125" s="116">
        <f>IF(L125="snížená",#REF!,0)</f>
        <v>0</v>
      </c>
      <c r="BE125" s="116">
        <f>IF(L125="zákl. přenesená",#REF!,0)</f>
        <v>0</v>
      </c>
      <c r="BF125" s="116">
        <f>IF(L125="sníž. přenesená",#REF!,0)</f>
        <v>0</v>
      </c>
      <c r="BG125" s="116">
        <f>IF(L125="nulová",#REF!,0)</f>
        <v>0</v>
      </c>
      <c r="BH125" s="12" t="s">
        <v>83</v>
      </c>
      <c r="BI125" s="116" t="e">
        <f>ROUND(H125*#REF!,2)</f>
        <v>#REF!</v>
      </c>
      <c r="BJ125" s="12" t="s">
        <v>115</v>
      </c>
      <c r="BK125" s="115" t="s">
        <v>131</v>
      </c>
    </row>
    <row r="126" spans="2:63" s="1" customFormat="1" ht="44.25" customHeight="1">
      <c r="B126" s="26"/>
      <c r="C126" s="106" t="s">
        <v>132</v>
      </c>
      <c r="D126" s="106" t="s">
        <v>112</v>
      </c>
      <c r="E126" s="107" t="s">
        <v>133</v>
      </c>
      <c r="F126" s="108" t="s">
        <v>134</v>
      </c>
      <c r="G126" s="109" t="s">
        <v>114</v>
      </c>
      <c r="H126" s="110"/>
      <c r="I126" s="108" t="s">
        <v>241</v>
      </c>
      <c r="J126" s="26"/>
      <c r="K126" s="111" t="s">
        <v>1</v>
      </c>
      <c r="L126" s="112" t="s">
        <v>43</v>
      </c>
      <c r="N126" s="113" t="e">
        <f>M126*#REF!</f>
        <v>#REF!</v>
      </c>
      <c r="O126" s="113">
        <v>0</v>
      </c>
      <c r="P126" s="113" t="e">
        <f>O126*#REF!</f>
        <v>#REF!</v>
      </c>
      <c r="Q126" s="113">
        <v>0</v>
      </c>
      <c r="R126" s="114" t="e">
        <f>Q126*#REF!</f>
        <v>#REF!</v>
      </c>
      <c r="AP126" s="115" t="s">
        <v>115</v>
      </c>
      <c r="AR126" s="115" t="s">
        <v>112</v>
      </c>
      <c r="AS126" s="115" t="s">
        <v>83</v>
      </c>
      <c r="AW126" s="12" t="s">
        <v>111</v>
      </c>
      <c r="BC126" s="116" t="e">
        <f>IF(L126="základní",#REF!,0)</f>
        <v>#REF!</v>
      </c>
      <c r="BD126" s="116">
        <f>IF(L126="snížená",#REF!,0)</f>
        <v>0</v>
      </c>
      <c r="BE126" s="116">
        <f>IF(L126="zákl. přenesená",#REF!,0)</f>
        <v>0</v>
      </c>
      <c r="BF126" s="116">
        <f>IF(L126="sníž. přenesená",#REF!,0)</f>
        <v>0</v>
      </c>
      <c r="BG126" s="116">
        <f>IF(L126="nulová",#REF!,0)</f>
        <v>0</v>
      </c>
      <c r="BH126" s="12" t="s">
        <v>83</v>
      </c>
      <c r="BI126" s="116" t="e">
        <f>ROUND(H126*#REF!,2)</f>
        <v>#REF!</v>
      </c>
      <c r="BJ126" s="12" t="s">
        <v>115</v>
      </c>
      <c r="BK126" s="115" t="s">
        <v>135</v>
      </c>
    </row>
    <row r="127" spans="2:63" s="10" customFormat="1" ht="25.9" customHeight="1">
      <c r="B127" s="97"/>
      <c r="D127" s="98" t="s">
        <v>77</v>
      </c>
      <c r="E127" s="99" t="s">
        <v>136</v>
      </c>
      <c r="F127" s="99" t="s">
        <v>137</v>
      </c>
      <c r="H127" s="100"/>
      <c r="J127" s="97"/>
      <c r="K127" s="101"/>
      <c r="N127" s="102" t="e">
        <f>SUM(N128:N135)</f>
        <v>#REF!</v>
      </c>
      <c r="P127" s="102" t="e">
        <f>SUM(P128:P135)</f>
        <v>#REF!</v>
      </c>
      <c r="R127" s="103" t="e">
        <f>SUM(R128:R135)</f>
        <v>#REF!</v>
      </c>
      <c r="AP127" s="98" t="s">
        <v>110</v>
      </c>
      <c r="AR127" s="104" t="s">
        <v>77</v>
      </c>
      <c r="AS127" s="104" t="s">
        <v>78</v>
      </c>
      <c r="AW127" s="98" t="s">
        <v>111</v>
      </c>
      <c r="BI127" s="105" t="e">
        <f>SUM(BI128:BI135)</f>
        <v>#REF!</v>
      </c>
    </row>
    <row r="128" spans="2:63" s="1" customFormat="1" ht="55.5" customHeight="1">
      <c r="B128" s="26"/>
      <c r="C128" s="106" t="s">
        <v>138</v>
      </c>
      <c r="D128" s="106" t="s">
        <v>112</v>
      </c>
      <c r="E128" s="107" t="s">
        <v>139</v>
      </c>
      <c r="F128" s="108" t="s">
        <v>140</v>
      </c>
      <c r="G128" s="109" t="s">
        <v>114</v>
      </c>
      <c r="H128" s="110"/>
      <c r="I128" s="108" t="s">
        <v>241</v>
      </c>
      <c r="J128" s="26"/>
      <c r="K128" s="111" t="s">
        <v>1</v>
      </c>
      <c r="L128" s="112" t="s">
        <v>43</v>
      </c>
      <c r="N128" s="113" t="e">
        <f>M128*#REF!</f>
        <v>#REF!</v>
      </c>
      <c r="O128" s="113">
        <v>0</v>
      </c>
      <c r="P128" s="113" t="e">
        <f>O128*#REF!</f>
        <v>#REF!</v>
      </c>
      <c r="Q128" s="113">
        <v>0</v>
      </c>
      <c r="R128" s="114" t="e">
        <f>Q128*#REF!</f>
        <v>#REF!</v>
      </c>
      <c r="AP128" s="115" t="s">
        <v>115</v>
      </c>
      <c r="AR128" s="115" t="s">
        <v>112</v>
      </c>
      <c r="AS128" s="115" t="s">
        <v>83</v>
      </c>
      <c r="AW128" s="12" t="s">
        <v>111</v>
      </c>
      <c r="BC128" s="116" t="e">
        <f>IF(L128="základní",#REF!,0)</f>
        <v>#REF!</v>
      </c>
      <c r="BD128" s="116">
        <f>IF(L128="snížená",#REF!,0)</f>
        <v>0</v>
      </c>
      <c r="BE128" s="116">
        <f>IF(L128="zákl. přenesená",#REF!,0)</f>
        <v>0</v>
      </c>
      <c r="BF128" s="116">
        <f>IF(L128="sníž. přenesená",#REF!,0)</f>
        <v>0</v>
      </c>
      <c r="BG128" s="116">
        <f>IF(L128="nulová",#REF!,0)</f>
        <v>0</v>
      </c>
      <c r="BH128" s="12" t="s">
        <v>83</v>
      </c>
      <c r="BI128" s="116" t="e">
        <f>ROUND(H128*#REF!,2)</f>
        <v>#REF!</v>
      </c>
      <c r="BJ128" s="12" t="s">
        <v>115</v>
      </c>
      <c r="BK128" s="115" t="s">
        <v>141</v>
      </c>
    </row>
    <row r="129" spans="2:63" s="1" customFormat="1" ht="44.25" customHeight="1">
      <c r="B129" s="26"/>
      <c r="C129" s="106" t="s">
        <v>142</v>
      </c>
      <c r="D129" s="106" t="s">
        <v>112</v>
      </c>
      <c r="E129" s="107" t="s">
        <v>143</v>
      </c>
      <c r="F129" s="108" t="s">
        <v>144</v>
      </c>
      <c r="G129" s="109" t="s">
        <v>114</v>
      </c>
      <c r="H129" s="110"/>
      <c r="I129" s="108" t="s">
        <v>241</v>
      </c>
      <c r="J129" s="26"/>
      <c r="K129" s="111" t="s">
        <v>1</v>
      </c>
      <c r="L129" s="112" t="s">
        <v>43</v>
      </c>
      <c r="N129" s="113" t="e">
        <f>M129*#REF!</f>
        <v>#REF!</v>
      </c>
      <c r="O129" s="113">
        <v>0</v>
      </c>
      <c r="P129" s="113" t="e">
        <f>O129*#REF!</f>
        <v>#REF!</v>
      </c>
      <c r="Q129" s="113">
        <v>0</v>
      </c>
      <c r="R129" s="114" t="e">
        <f>Q129*#REF!</f>
        <v>#REF!</v>
      </c>
      <c r="AP129" s="115" t="s">
        <v>115</v>
      </c>
      <c r="AR129" s="115" t="s">
        <v>112</v>
      </c>
      <c r="AS129" s="115" t="s">
        <v>83</v>
      </c>
      <c r="AW129" s="12" t="s">
        <v>111</v>
      </c>
      <c r="BC129" s="116" t="e">
        <f>IF(L129="základní",#REF!,0)</f>
        <v>#REF!</v>
      </c>
      <c r="BD129" s="116">
        <f>IF(L129="snížená",#REF!,0)</f>
        <v>0</v>
      </c>
      <c r="BE129" s="116">
        <f>IF(L129="zákl. přenesená",#REF!,0)</f>
        <v>0</v>
      </c>
      <c r="BF129" s="116">
        <f>IF(L129="sníž. přenesená",#REF!,0)</f>
        <v>0</v>
      </c>
      <c r="BG129" s="116">
        <f>IF(L129="nulová",#REF!,0)</f>
        <v>0</v>
      </c>
      <c r="BH129" s="12" t="s">
        <v>83</v>
      </c>
      <c r="BI129" s="116" t="e">
        <f>ROUND(H129*#REF!,2)</f>
        <v>#REF!</v>
      </c>
      <c r="BJ129" s="12" t="s">
        <v>115</v>
      </c>
      <c r="BK129" s="115" t="s">
        <v>145</v>
      </c>
    </row>
    <row r="130" spans="2:63" s="1" customFormat="1" ht="62.65" customHeight="1">
      <c r="B130" s="26"/>
      <c r="C130" s="106" t="s">
        <v>146</v>
      </c>
      <c r="D130" s="106" t="s">
        <v>112</v>
      </c>
      <c r="E130" s="107" t="s">
        <v>147</v>
      </c>
      <c r="F130" s="108" t="s">
        <v>148</v>
      </c>
      <c r="G130" s="109" t="s">
        <v>114</v>
      </c>
      <c r="H130" s="110"/>
      <c r="I130" s="108" t="s">
        <v>241</v>
      </c>
      <c r="J130" s="26"/>
      <c r="K130" s="111" t="s">
        <v>1</v>
      </c>
      <c r="L130" s="112" t="s">
        <v>43</v>
      </c>
      <c r="N130" s="113" t="e">
        <f>M130*#REF!</f>
        <v>#REF!</v>
      </c>
      <c r="O130" s="113">
        <v>0</v>
      </c>
      <c r="P130" s="113" t="e">
        <f>O130*#REF!</f>
        <v>#REF!</v>
      </c>
      <c r="Q130" s="113">
        <v>0</v>
      </c>
      <c r="R130" s="114" t="e">
        <f>Q130*#REF!</f>
        <v>#REF!</v>
      </c>
      <c r="AP130" s="115" t="s">
        <v>115</v>
      </c>
      <c r="AR130" s="115" t="s">
        <v>112</v>
      </c>
      <c r="AS130" s="115" t="s">
        <v>83</v>
      </c>
      <c r="AW130" s="12" t="s">
        <v>111</v>
      </c>
      <c r="BC130" s="116" t="e">
        <f>IF(L130="základní",#REF!,0)</f>
        <v>#REF!</v>
      </c>
      <c r="BD130" s="116">
        <f>IF(L130="snížená",#REF!,0)</f>
        <v>0</v>
      </c>
      <c r="BE130" s="116">
        <f>IF(L130="zákl. přenesená",#REF!,0)</f>
        <v>0</v>
      </c>
      <c r="BF130" s="116">
        <f>IF(L130="sníž. přenesená",#REF!,0)</f>
        <v>0</v>
      </c>
      <c r="BG130" s="116">
        <f>IF(L130="nulová",#REF!,0)</f>
        <v>0</v>
      </c>
      <c r="BH130" s="12" t="s">
        <v>83</v>
      </c>
      <c r="BI130" s="116" t="e">
        <f>ROUND(H130*#REF!,2)</f>
        <v>#REF!</v>
      </c>
      <c r="BJ130" s="12" t="s">
        <v>115</v>
      </c>
      <c r="BK130" s="115" t="s">
        <v>149</v>
      </c>
    </row>
    <row r="131" spans="2:63" s="1" customFormat="1" ht="49.15" customHeight="1">
      <c r="B131" s="26"/>
      <c r="C131" s="106" t="s">
        <v>150</v>
      </c>
      <c r="D131" s="106" t="s">
        <v>112</v>
      </c>
      <c r="E131" s="107" t="s">
        <v>151</v>
      </c>
      <c r="F131" s="108" t="s">
        <v>152</v>
      </c>
      <c r="G131" s="109" t="s">
        <v>114</v>
      </c>
      <c r="H131" s="110"/>
      <c r="I131" s="108" t="s">
        <v>241</v>
      </c>
      <c r="J131" s="26"/>
      <c r="K131" s="111" t="s">
        <v>1</v>
      </c>
      <c r="L131" s="112" t="s">
        <v>43</v>
      </c>
      <c r="N131" s="113" t="e">
        <f>M131*#REF!</f>
        <v>#REF!</v>
      </c>
      <c r="O131" s="113">
        <v>0</v>
      </c>
      <c r="P131" s="113" t="e">
        <f>O131*#REF!</f>
        <v>#REF!</v>
      </c>
      <c r="Q131" s="113">
        <v>0</v>
      </c>
      <c r="R131" s="114" t="e">
        <f>Q131*#REF!</f>
        <v>#REF!</v>
      </c>
      <c r="AP131" s="115" t="s">
        <v>115</v>
      </c>
      <c r="AR131" s="115" t="s">
        <v>112</v>
      </c>
      <c r="AS131" s="115" t="s">
        <v>83</v>
      </c>
      <c r="AW131" s="12" t="s">
        <v>111</v>
      </c>
      <c r="BC131" s="116" t="e">
        <f>IF(L131="základní",#REF!,0)</f>
        <v>#REF!</v>
      </c>
      <c r="BD131" s="116">
        <f>IF(L131="snížená",#REF!,0)</f>
        <v>0</v>
      </c>
      <c r="BE131" s="116">
        <f>IF(L131="zákl. přenesená",#REF!,0)</f>
        <v>0</v>
      </c>
      <c r="BF131" s="116">
        <f>IF(L131="sníž. přenesená",#REF!,0)</f>
        <v>0</v>
      </c>
      <c r="BG131" s="116">
        <f>IF(L131="nulová",#REF!,0)</f>
        <v>0</v>
      </c>
      <c r="BH131" s="12" t="s">
        <v>83</v>
      </c>
      <c r="BI131" s="116" t="e">
        <f>ROUND(H131*#REF!,2)</f>
        <v>#REF!</v>
      </c>
      <c r="BJ131" s="12" t="s">
        <v>115</v>
      </c>
      <c r="BK131" s="115" t="s">
        <v>153</v>
      </c>
    </row>
    <row r="132" spans="2:63" s="1" customFormat="1" ht="62.65" customHeight="1">
      <c r="B132" s="26"/>
      <c r="C132" s="106" t="s">
        <v>154</v>
      </c>
      <c r="D132" s="106" t="s">
        <v>112</v>
      </c>
      <c r="E132" s="107" t="s">
        <v>155</v>
      </c>
      <c r="F132" s="108" t="s">
        <v>156</v>
      </c>
      <c r="G132" s="109" t="s">
        <v>114</v>
      </c>
      <c r="H132" s="110"/>
      <c r="I132" s="108" t="s">
        <v>241</v>
      </c>
      <c r="J132" s="26"/>
      <c r="K132" s="111" t="s">
        <v>1</v>
      </c>
      <c r="L132" s="112" t="s">
        <v>43</v>
      </c>
      <c r="N132" s="113" t="e">
        <f>M132*#REF!</f>
        <v>#REF!</v>
      </c>
      <c r="O132" s="113">
        <v>0</v>
      </c>
      <c r="P132" s="113" t="e">
        <f>O132*#REF!</f>
        <v>#REF!</v>
      </c>
      <c r="Q132" s="113">
        <v>0</v>
      </c>
      <c r="R132" s="114" t="e">
        <f>Q132*#REF!</f>
        <v>#REF!</v>
      </c>
      <c r="AP132" s="115" t="s">
        <v>115</v>
      </c>
      <c r="AR132" s="115" t="s">
        <v>112</v>
      </c>
      <c r="AS132" s="115" t="s">
        <v>83</v>
      </c>
      <c r="AW132" s="12" t="s">
        <v>111</v>
      </c>
      <c r="BC132" s="116" t="e">
        <f>IF(L132="základní",#REF!,0)</f>
        <v>#REF!</v>
      </c>
      <c r="BD132" s="116">
        <f>IF(L132="snížená",#REF!,0)</f>
        <v>0</v>
      </c>
      <c r="BE132" s="116">
        <f>IF(L132="zákl. přenesená",#REF!,0)</f>
        <v>0</v>
      </c>
      <c r="BF132" s="116">
        <f>IF(L132="sníž. přenesená",#REF!,0)</f>
        <v>0</v>
      </c>
      <c r="BG132" s="116">
        <f>IF(L132="nulová",#REF!,0)</f>
        <v>0</v>
      </c>
      <c r="BH132" s="12" t="s">
        <v>83</v>
      </c>
      <c r="BI132" s="116" t="e">
        <f>ROUND(H132*#REF!,2)</f>
        <v>#REF!</v>
      </c>
      <c r="BJ132" s="12" t="s">
        <v>115</v>
      </c>
      <c r="BK132" s="115" t="s">
        <v>157</v>
      </c>
    </row>
    <row r="133" spans="2:63" s="1" customFormat="1" ht="44.25" customHeight="1">
      <c r="B133" s="26"/>
      <c r="C133" s="106" t="s">
        <v>8</v>
      </c>
      <c r="D133" s="106" t="s">
        <v>112</v>
      </c>
      <c r="E133" s="107" t="s">
        <v>158</v>
      </c>
      <c r="F133" s="108" t="s">
        <v>159</v>
      </c>
      <c r="G133" s="109" t="s">
        <v>114</v>
      </c>
      <c r="H133" s="110"/>
      <c r="I133" s="108" t="s">
        <v>241</v>
      </c>
      <c r="J133" s="26"/>
      <c r="K133" s="111" t="s">
        <v>1</v>
      </c>
      <c r="L133" s="112" t="s">
        <v>43</v>
      </c>
      <c r="N133" s="113" t="e">
        <f>M133*#REF!</f>
        <v>#REF!</v>
      </c>
      <c r="O133" s="113">
        <v>0</v>
      </c>
      <c r="P133" s="113" t="e">
        <f>O133*#REF!</f>
        <v>#REF!</v>
      </c>
      <c r="Q133" s="113">
        <v>0</v>
      </c>
      <c r="R133" s="114" t="e">
        <f>Q133*#REF!</f>
        <v>#REF!</v>
      </c>
      <c r="AP133" s="115" t="s">
        <v>115</v>
      </c>
      <c r="AR133" s="115" t="s">
        <v>112</v>
      </c>
      <c r="AS133" s="115" t="s">
        <v>83</v>
      </c>
      <c r="AW133" s="12" t="s">
        <v>111</v>
      </c>
      <c r="BC133" s="116" t="e">
        <f>IF(L133="základní",#REF!,0)</f>
        <v>#REF!</v>
      </c>
      <c r="BD133" s="116">
        <f>IF(L133="snížená",#REF!,0)</f>
        <v>0</v>
      </c>
      <c r="BE133" s="116">
        <f>IF(L133="zákl. přenesená",#REF!,0)</f>
        <v>0</v>
      </c>
      <c r="BF133" s="116">
        <f>IF(L133="sníž. přenesená",#REF!,0)</f>
        <v>0</v>
      </c>
      <c r="BG133" s="116">
        <f>IF(L133="nulová",#REF!,0)</f>
        <v>0</v>
      </c>
      <c r="BH133" s="12" t="s">
        <v>83</v>
      </c>
      <c r="BI133" s="116" t="e">
        <f>ROUND(H133*#REF!,2)</f>
        <v>#REF!</v>
      </c>
      <c r="BJ133" s="12" t="s">
        <v>115</v>
      </c>
      <c r="BK133" s="115" t="s">
        <v>160</v>
      </c>
    </row>
    <row r="134" spans="2:63" s="1" customFormat="1" ht="55.5" customHeight="1">
      <c r="B134" s="26"/>
      <c r="C134" s="106" t="s">
        <v>161</v>
      </c>
      <c r="D134" s="106" t="s">
        <v>112</v>
      </c>
      <c r="E134" s="107" t="s">
        <v>162</v>
      </c>
      <c r="F134" s="108" t="s">
        <v>163</v>
      </c>
      <c r="G134" s="109" t="s">
        <v>114</v>
      </c>
      <c r="H134" s="110"/>
      <c r="I134" s="108" t="s">
        <v>241</v>
      </c>
      <c r="J134" s="26"/>
      <c r="K134" s="111" t="s">
        <v>1</v>
      </c>
      <c r="L134" s="112" t="s">
        <v>43</v>
      </c>
      <c r="N134" s="113" t="e">
        <f>M134*#REF!</f>
        <v>#REF!</v>
      </c>
      <c r="O134" s="113">
        <v>0</v>
      </c>
      <c r="P134" s="113" t="e">
        <f>O134*#REF!</f>
        <v>#REF!</v>
      </c>
      <c r="Q134" s="113">
        <v>0</v>
      </c>
      <c r="R134" s="114" t="e">
        <f>Q134*#REF!</f>
        <v>#REF!</v>
      </c>
      <c r="AP134" s="115" t="s">
        <v>115</v>
      </c>
      <c r="AR134" s="115" t="s">
        <v>112</v>
      </c>
      <c r="AS134" s="115" t="s">
        <v>83</v>
      </c>
      <c r="AW134" s="12" t="s">
        <v>111</v>
      </c>
      <c r="BC134" s="116" t="e">
        <f>IF(L134="základní",#REF!,0)</f>
        <v>#REF!</v>
      </c>
      <c r="BD134" s="116">
        <f>IF(L134="snížená",#REF!,0)</f>
        <v>0</v>
      </c>
      <c r="BE134" s="116">
        <f>IF(L134="zákl. přenesená",#REF!,0)</f>
        <v>0</v>
      </c>
      <c r="BF134" s="116">
        <f>IF(L134="sníž. přenesená",#REF!,0)</f>
        <v>0</v>
      </c>
      <c r="BG134" s="116">
        <f>IF(L134="nulová",#REF!,0)</f>
        <v>0</v>
      </c>
      <c r="BH134" s="12" t="s">
        <v>83</v>
      </c>
      <c r="BI134" s="116" t="e">
        <f>ROUND(H134*#REF!,2)</f>
        <v>#REF!</v>
      </c>
      <c r="BJ134" s="12" t="s">
        <v>115</v>
      </c>
      <c r="BK134" s="115" t="s">
        <v>164</v>
      </c>
    </row>
    <row r="135" spans="2:63" s="1" customFormat="1" ht="37.9" customHeight="1">
      <c r="B135" s="26"/>
      <c r="C135" s="106" t="s">
        <v>165</v>
      </c>
      <c r="D135" s="106" t="s">
        <v>112</v>
      </c>
      <c r="E135" s="107" t="s">
        <v>166</v>
      </c>
      <c r="F135" s="108" t="s">
        <v>167</v>
      </c>
      <c r="G135" s="109" t="s">
        <v>114</v>
      </c>
      <c r="H135" s="110"/>
      <c r="I135" s="108" t="s">
        <v>241</v>
      </c>
      <c r="J135" s="26"/>
      <c r="K135" s="111" t="s">
        <v>1</v>
      </c>
      <c r="L135" s="112" t="s">
        <v>43</v>
      </c>
      <c r="N135" s="113" t="e">
        <f>M135*#REF!</f>
        <v>#REF!</v>
      </c>
      <c r="O135" s="113">
        <v>0</v>
      </c>
      <c r="P135" s="113" t="e">
        <f>O135*#REF!</f>
        <v>#REF!</v>
      </c>
      <c r="Q135" s="113">
        <v>0</v>
      </c>
      <c r="R135" s="114" t="e">
        <f>Q135*#REF!</f>
        <v>#REF!</v>
      </c>
      <c r="AP135" s="115" t="s">
        <v>115</v>
      </c>
      <c r="AR135" s="115" t="s">
        <v>112</v>
      </c>
      <c r="AS135" s="115" t="s">
        <v>83</v>
      </c>
      <c r="AW135" s="12" t="s">
        <v>111</v>
      </c>
      <c r="BC135" s="116" t="e">
        <f>IF(L135="základní",#REF!,0)</f>
        <v>#REF!</v>
      </c>
      <c r="BD135" s="116">
        <f>IF(L135="snížená",#REF!,0)</f>
        <v>0</v>
      </c>
      <c r="BE135" s="116">
        <f>IF(L135="zákl. přenesená",#REF!,0)</f>
        <v>0</v>
      </c>
      <c r="BF135" s="116">
        <f>IF(L135="sníž. přenesená",#REF!,0)</f>
        <v>0</v>
      </c>
      <c r="BG135" s="116">
        <f>IF(L135="nulová",#REF!,0)</f>
        <v>0</v>
      </c>
      <c r="BH135" s="12" t="s">
        <v>83</v>
      </c>
      <c r="BI135" s="116" t="e">
        <f>ROUND(H135*#REF!,2)</f>
        <v>#REF!</v>
      </c>
      <c r="BJ135" s="12" t="s">
        <v>115</v>
      </c>
      <c r="BK135" s="115" t="s">
        <v>168</v>
      </c>
    </row>
    <row r="136" spans="2:63" s="10" customFormat="1" ht="25.9" customHeight="1">
      <c r="B136" s="97"/>
      <c r="D136" s="98" t="s">
        <v>77</v>
      </c>
      <c r="E136" s="99" t="s">
        <v>169</v>
      </c>
      <c r="F136" s="99" t="s">
        <v>170</v>
      </c>
      <c r="H136" s="100"/>
      <c r="J136" s="97"/>
      <c r="K136" s="101"/>
      <c r="N136" s="102" t="e">
        <f>SUM(N137:N142)</f>
        <v>#REF!</v>
      </c>
      <c r="P136" s="102" t="e">
        <f>SUM(P137:P142)</f>
        <v>#REF!</v>
      </c>
      <c r="R136" s="103" t="e">
        <f>SUM(R137:R142)</f>
        <v>#REF!</v>
      </c>
      <c r="AP136" s="98" t="s">
        <v>110</v>
      </c>
      <c r="AR136" s="104" t="s">
        <v>77</v>
      </c>
      <c r="AS136" s="104" t="s">
        <v>78</v>
      </c>
      <c r="AW136" s="98" t="s">
        <v>111</v>
      </c>
      <c r="BI136" s="105" t="e">
        <f>SUM(BI137:BI142)</f>
        <v>#REF!</v>
      </c>
    </row>
    <row r="137" spans="2:63" s="1" customFormat="1" ht="55.5" customHeight="1">
      <c r="B137" s="26"/>
      <c r="C137" s="106" t="s">
        <v>171</v>
      </c>
      <c r="D137" s="106" t="s">
        <v>112</v>
      </c>
      <c r="E137" s="107" t="s">
        <v>172</v>
      </c>
      <c r="F137" s="108" t="s">
        <v>173</v>
      </c>
      <c r="G137" s="109" t="s">
        <v>114</v>
      </c>
      <c r="H137" s="110"/>
      <c r="I137" s="108" t="s">
        <v>241</v>
      </c>
      <c r="J137" s="26"/>
      <c r="K137" s="111" t="s">
        <v>1</v>
      </c>
      <c r="L137" s="112" t="s">
        <v>43</v>
      </c>
      <c r="N137" s="113" t="e">
        <f>M137*#REF!</f>
        <v>#REF!</v>
      </c>
      <c r="O137" s="113">
        <v>0</v>
      </c>
      <c r="P137" s="113" t="e">
        <f>O137*#REF!</f>
        <v>#REF!</v>
      </c>
      <c r="Q137" s="113">
        <v>0</v>
      </c>
      <c r="R137" s="114" t="e">
        <f>Q137*#REF!</f>
        <v>#REF!</v>
      </c>
      <c r="AP137" s="115" t="s">
        <v>115</v>
      </c>
      <c r="AR137" s="115" t="s">
        <v>112</v>
      </c>
      <c r="AS137" s="115" t="s">
        <v>83</v>
      </c>
      <c r="AW137" s="12" t="s">
        <v>111</v>
      </c>
      <c r="BC137" s="116" t="e">
        <f>IF(L137="základní",#REF!,0)</f>
        <v>#REF!</v>
      </c>
      <c r="BD137" s="116">
        <f>IF(L137="snížená",#REF!,0)</f>
        <v>0</v>
      </c>
      <c r="BE137" s="116">
        <f>IF(L137="zákl. přenesená",#REF!,0)</f>
        <v>0</v>
      </c>
      <c r="BF137" s="116">
        <f>IF(L137="sníž. přenesená",#REF!,0)</f>
        <v>0</v>
      </c>
      <c r="BG137" s="116">
        <f>IF(L137="nulová",#REF!,0)</f>
        <v>0</v>
      </c>
      <c r="BH137" s="12" t="s">
        <v>83</v>
      </c>
      <c r="BI137" s="116" t="e">
        <f>ROUND(H137*#REF!,2)</f>
        <v>#REF!</v>
      </c>
      <c r="BJ137" s="12" t="s">
        <v>115</v>
      </c>
      <c r="BK137" s="115" t="s">
        <v>174</v>
      </c>
    </row>
    <row r="138" spans="2:63" s="1" customFormat="1" ht="55.5" customHeight="1">
      <c r="B138" s="26"/>
      <c r="C138" s="106" t="s">
        <v>175</v>
      </c>
      <c r="D138" s="106" t="s">
        <v>112</v>
      </c>
      <c r="E138" s="107" t="s">
        <v>176</v>
      </c>
      <c r="F138" s="108" t="s">
        <v>177</v>
      </c>
      <c r="G138" s="109" t="s">
        <v>114</v>
      </c>
      <c r="H138" s="110"/>
      <c r="I138" s="108" t="s">
        <v>241</v>
      </c>
      <c r="J138" s="26"/>
      <c r="K138" s="111" t="s">
        <v>1</v>
      </c>
      <c r="L138" s="112" t="s">
        <v>43</v>
      </c>
      <c r="N138" s="113" t="e">
        <f>M138*#REF!</f>
        <v>#REF!</v>
      </c>
      <c r="O138" s="113">
        <v>0</v>
      </c>
      <c r="P138" s="113" t="e">
        <f>O138*#REF!</f>
        <v>#REF!</v>
      </c>
      <c r="Q138" s="113">
        <v>0</v>
      </c>
      <c r="R138" s="114" t="e">
        <f>Q138*#REF!</f>
        <v>#REF!</v>
      </c>
      <c r="AP138" s="115" t="s">
        <v>115</v>
      </c>
      <c r="AR138" s="115" t="s">
        <v>112</v>
      </c>
      <c r="AS138" s="115" t="s">
        <v>83</v>
      </c>
      <c r="AW138" s="12" t="s">
        <v>111</v>
      </c>
      <c r="BC138" s="116" t="e">
        <f>IF(L138="základní",#REF!,0)</f>
        <v>#REF!</v>
      </c>
      <c r="BD138" s="116">
        <f>IF(L138="snížená",#REF!,0)</f>
        <v>0</v>
      </c>
      <c r="BE138" s="116">
        <f>IF(L138="zákl. přenesená",#REF!,0)</f>
        <v>0</v>
      </c>
      <c r="BF138" s="116">
        <f>IF(L138="sníž. přenesená",#REF!,0)</f>
        <v>0</v>
      </c>
      <c r="BG138" s="116">
        <f>IF(L138="nulová",#REF!,0)</f>
        <v>0</v>
      </c>
      <c r="BH138" s="12" t="s">
        <v>83</v>
      </c>
      <c r="BI138" s="116" t="e">
        <f>ROUND(H138*#REF!,2)</f>
        <v>#REF!</v>
      </c>
      <c r="BJ138" s="12" t="s">
        <v>115</v>
      </c>
      <c r="BK138" s="115" t="s">
        <v>178</v>
      </c>
    </row>
    <row r="139" spans="2:63" s="1" customFormat="1" ht="55.5" customHeight="1">
      <c r="B139" s="26"/>
      <c r="C139" s="106" t="s">
        <v>179</v>
      </c>
      <c r="D139" s="106" t="s">
        <v>112</v>
      </c>
      <c r="E139" s="107" t="s">
        <v>180</v>
      </c>
      <c r="F139" s="108" t="s">
        <v>181</v>
      </c>
      <c r="G139" s="109" t="s">
        <v>114</v>
      </c>
      <c r="H139" s="110"/>
      <c r="I139" s="108" t="s">
        <v>241</v>
      </c>
      <c r="J139" s="26"/>
      <c r="K139" s="111" t="s">
        <v>1</v>
      </c>
      <c r="L139" s="112" t="s">
        <v>43</v>
      </c>
      <c r="N139" s="113" t="e">
        <f>M139*#REF!</f>
        <v>#REF!</v>
      </c>
      <c r="O139" s="113">
        <v>0</v>
      </c>
      <c r="P139" s="113" t="e">
        <f>O139*#REF!</f>
        <v>#REF!</v>
      </c>
      <c r="Q139" s="113">
        <v>0</v>
      </c>
      <c r="R139" s="114" t="e">
        <f>Q139*#REF!</f>
        <v>#REF!</v>
      </c>
      <c r="AP139" s="115" t="s">
        <v>115</v>
      </c>
      <c r="AR139" s="115" t="s">
        <v>112</v>
      </c>
      <c r="AS139" s="115" t="s">
        <v>83</v>
      </c>
      <c r="AW139" s="12" t="s">
        <v>111</v>
      </c>
      <c r="BC139" s="116" t="e">
        <f>IF(L139="základní",#REF!,0)</f>
        <v>#REF!</v>
      </c>
      <c r="BD139" s="116">
        <f>IF(L139="snížená",#REF!,0)</f>
        <v>0</v>
      </c>
      <c r="BE139" s="116">
        <f>IF(L139="zákl. přenesená",#REF!,0)</f>
        <v>0</v>
      </c>
      <c r="BF139" s="116">
        <f>IF(L139="sníž. přenesená",#REF!,0)</f>
        <v>0</v>
      </c>
      <c r="BG139" s="116">
        <f>IF(L139="nulová",#REF!,0)</f>
        <v>0</v>
      </c>
      <c r="BH139" s="12" t="s">
        <v>83</v>
      </c>
      <c r="BI139" s="116" t="e">
        <f>ROUND(H139*#REF!,2)</f>
        <v>#REF!</v>
      </c>
      <c r="BJ139" s="12" t="s">
        <v>115</v>
      </c>
      <c r="BK139" s="115" t="s">
        <v>182</v>
      </c>
    </row>
    <row r="140" spans="2:63" s="1" customFormat="1" ht="55.5" customHeight="1">
      <c r="B140" s="26"/>
      <c r="C140" s="106" t="s">
        <v>183</v>
      </c>
      <c r="D140" s="106" t="s">
        <v>112</v>
      </c>
      <c r="E140" s="107" t="s">
        <v>184</v>
      </c>
      <c r="F140" s="108" t="s">
        <v>185</v>
      </c>
      <c r="G140" s="109" t="s">
        <v>114</v>
      </c>
      <c r="H140" s="110"/>
      <c r="I140" s="108" t="s">
        <v>241</v>
      </c>
      <c r="J140" s="26"/>
      <c r="K140" s="111" t="s">
        <v>1</v>
      </c>
      <c r="L140" s="112" t="s">
        <v>43</v>
      </c>
      <c r="N140" s="113" t="e">
        <f>M140*#REF!</f>
        <v>#REF!</v>
      </c>
      <c r="O140" s="113">
        <v>0</v>
      </c>
      <c r="P140" s="113" t="e">
        <f>O140*#REF!</f>
        <v>#REF!</v>
      </c>
      <c r="Q140" s="113">
        <v>0</v>
      </c>
      <c r="R140" s="114" t="e">
        <f>Q140*#REF!</f>
        <v>#REF!</v>
      </c>
      <c r="AP140" s="115" t="s">
        <v>115</v>
      </c>
      <c r="AR140" s="115" t="s">
        <v>112</v>
      </c>
      <c r="AS140" s="115" t="s">
        <v>83</v>
      </c>
      <c r="AW140" s="12" t="s">
        <v>111</v>
      </c>
      <c r="BC140" s="116" t="e">
        <f>IF(L140="základní",#REF!,0)</f>
        <v>#REF!</v>
      </c>
      <c r="BD140" s="116">
        <f>IF(L140="snížená",#REF!,0)</f>
        <v>0</v>
      </c>
      <c r="BE140" s="116">
        <f>IF(L140="zákl. přenesená",#REF!,0)</f>
        <v>0</v>
      </c>
      <c r="BF140" s="116">
        <f>IF(L140="sníž. přenesená",#REF!,0)</f>
        <v>0</v>
      </c>
      <c r="BG140" s="116">
        <f>IF(L140="nulová",#REF!,0)</f>
        <v>0</v>
      </c>
      <c r="BH140" s="12" t="s">
        <v>83</v>
      </c>
      <c r="BI140" s="116" t="e">
        <f>ROUND(H140*#REF!,2)</f>
        <v>#REF!</v>
      </c>
      <c r="BJ140" s="12" t="s">
        <v>115</v>
      </c>
      <c r="BK140" s="115" t="s">
        <v>186</v>
      </c>
    </row>
    <row r="141" spans="2:63" s="1" customFormat="1" ht="55.5" customHeight="1">
      <c r="B141" s="26"/>
      <c r="C141" s="106" t="s">
        <v>187</v>
      </c>
      <c r="D141" s="106" t="s">
        <v>112</v>
      </c>
      <c r="E141" s="107" t="s">
        <v>188</v>
      </c>
      <c r="F141" s="108" t="s">
        <v>189</v>
      </c>
      <c r="G141" s="109" t="s">
        <v>114</v>
      </c>
      <c r="H141" s="110"/>
      <c r="I141" s="108" t="s">
        <v>241</v>
      </c>
      <c r="J141" s="26"/>
      <c r="K141" s="111" t="s">
        <v>1</v>
      </c>
      <c r="L141" s="112" t="s">
        <v>43</v>
      </c>
      <c r="N141" s="113" t="e">
        <f>M141*#REF!</f>
        <v>#REF!</v>
      </c>
      <c r="O141" s="113">
        <v>0</v>
      </c>
      <c r="P141" s="113" t="e">
        <f>O141*#REF!</f>
        <v>#REF!</v>
      </c>
      <c r="Q141" s="113">
        <v>0</v>
      </c>
      <c r="R141" s="114" t="e">
        <f>Q141*#REF!</f>
        <v>#REF!</v>
      </c>
      <c r="AP141" s="115" t="s">
        <v>115</v>
      </c>
      <c r="AR141" s="115" t="s">
        <v>112</v>
      </c>
      <c r="AS141" s="115" t="s">
        <v>83</v>
      </c>
      <c r="AW141" s="12" t="s">
        <v>111</v>
      </c>
      <c r="BC141" s="116" t="e">
        <f>IF(L141="základní",#REF!,0)</f>
        <v>#REF!</v>
      </c>
      <c r="BD141" s="116">
        <f>IF(L141="snížená",#REF!,0)</f>
        <v>0</v>
      </c>
      <c r="BE141" s="116">
        <f>IF(L141="zákl. přenesená",#REF!,0)</f>
        <v>0</v>
      </c>
      <c r="BF141" s="116">
        <f>IF(L141="sníž. přenesená",#REF!,0)</f>
        <v>0</v>
      </c>
      <c r="BG141" s="116">
        <f>IF(L141="nulová",#REF!,0)</f>
        <v>0</v>
      </c>
      <c r="BH141" s="12" t="s">
        <v>83</v>
      </c>
      <c r="BI141" s="116" t="e">
        <f>ROUND(H141*#REF!,2)</f>
        <v>#REF!</v>
      </c>
      <c r="BJ141" s="12" t="s">
        <v>115</v>
      </c>
      <c r="BK141" s="115" t="s">
        <v>190</v>
      </c>
    </row>
    <row r="142" spans="2:63" s="1" customFormat="1" ht="55.5" customHeight="1">
      <c r="B142" s="26"/>
      <c r="C142" s="106" t="s">
        <v>191</v>
      </c>
      <c r="D142" s="106" t="s">
        <v>112</v>
      </c>
      <c r="E142" s="107" t="s">
        <v>192</v>
      </c>
      <c r="F142" s="108" t="s">
        <v>193</v>
      </c>
      <c r="G142" s="109" t="s">
        <v>114</v>
      </c>
      <c r="H142" s="110"/>
      <c r="I142" s="108" t="s">
        <v>241</v>
      </c>
      <c r="J142" s="26"/>
      <c r="K142" s="111" t="s">
        <v>1</v>
      </c>
      <c r="L142" s="112" t="s">
        <v>43</v>
      </c>
      <c r="N142" s="113" t="e">
        <f>M142*#REF!</f>
        <v>#REF!</v>
      </c>
      <c r="O142" s="113">
        <v>0</v>
      </c>
      <c r="P142" s="113" t="e">
        <f>O142*#REF!</f>
        <v>#REF!</v>
      </c>
      <c r="Q142" s="113">
        <v>0</v>
      </c>
      <c r="R142" s="114" t="e">
        <f>Q142*#REF!</f>
        <v>#REF!</v>
      </c>
      <c r="AP142" s="115" t="s">
        <v>115</v>
      </c>
      <c r="AR142" s="115" t="s">
        <v>112</v>
      </c>
      <c r="AS142" s="115" t="s">
        <v>83</v>
      </c>
      <c r="AW142" s="12" t="s">
        <v>111</v>
      </c>
      <c r="BC142" s="116" t="e">
        <f>IF(L142="základní",#REF!,0)</f>
        <v>#REF!</v>
      </c>
      <c r="BD142" s="116">
        <f>IF(L142="snížená",#REF!,0)</f>
        <v>0</v>
      </c>
      <c r="BE142" s="116">
        <f>IF(L142="zákl. přenesená",#REF!,0)</f>
        <v>0</v>
      </c>
      <c r="BF142" s="116">
        <f>IF(L142="sníž. přenesená",#REF!,0)</f>
        <v>0</v>
      </c>
      <c r="BG142" s="116">
        <f>IF(L142="nulová",#REF!,0)</f>
        <v>0</v>
      </c>
      <c r="BH142" s="12" t="s">
        <v>83</v>
      </c>
      <c r="BI142" s="116" t="e">
        <f>ROUND(H142*#REF!,2)</f>
        <v>#REF!</v>
      </c>
      <c r="BJ142" s="12" t="s">
        <v>115</v>
      </c>
      <c r="BK142" s="115" t="s">
        <v>194</v>
      </c>
    </row>
    <row r="143" spans="2:63" s="10" customFormat="1" ht="25.9" customHeight="1">
      <c r="B143" s="97"/>
      <c r="D143" s="98" t="s">
        <v>77</v>
      </c>
      <c r="E143" s="99" t="s">
        <v>195</v>
      </c>
      <c r="F143" s="99" t="s">
        <v>196</v>
      </c>
      <c r="H143" s="100"/>
      <c r="J143" s="97"/>
      <c r="K143" s="101"/>
      <c r="N143" s="102" t="e">
        <f>SUM(N144:N145)</f>
        <v>#REF!</v>
      </c>
      <c r="P143" s="102" t="e">
        <f>SUM(P144:P145)</f>
        <v>#REF!</v>
      </c>
      <c r="R143" s="103" t="e">
        <f>SUM(R144:R145)</f>
        <v>#REF!</v>
      </c>
      <c r="AP143" s="98" t="s">
        <v>110</v>
      </c>
      <c r="AR143" s="104" t="s">
        <v>77</v>
      </c>
      <c r="AS143" s="104" t="s">
        <v>78</v>
      </c>
      <c r="AW143" s="98" t="s">
        <v>111</v>
      </c>
      <c r="BI143" s="105" t="e">
        <f>SUM(BI144:BI145)</f>
        <v>#REF!</v>
      </c>
    </row>
    <row r="144" spans="2:63" s="1" customFormat="1" ht="66.75" customHeight="1">
      <c r="B144" s="26"/>
      <c r="C144" s="106" t="s">
        <v>7</v>
      </c>
      <c r="D144" s="106" t="s">
        <v>112</v>
      </c>
      <c r="E144" s="107" t="s">
        <v>197</v>
      </c>
      <c r="F144" s="108" t="s">
        <v>198</v>
      </c>
      <c r="G144" s="109" t="s">
        <v>114</v>
      </c>
      <c r="H144" s="110"/>
      <c r="I144" s="108" t="s">
        <v>241</v>
      </c>
      <c r="J144" s="26"/>
      <c r="K144" s="111" t="s">
        <v>1</v>
      </c>
      <c r="L144" s="112" t="s">
        <v>43</v>
      </c>
      <c r="N144" s="113" t="e">
        <f>M144*#REF!</f>
        <v>#REF!</v>
      </c>
      <c r="O144" s="113">
        <v>0</v>
      </c>
      <c r="P144" s="113" t="e">
        <f>O144*#REF!</f>
        <v>#REF!</v>
      </c>
      <c r="Q144" s="113">
        <v>0</v>
      </c>
      <c r="R144" s="114" t="e">
        <f>Q144*#REF!</f>
        <v>#REF!</v>
      </c>
      <c r="AP144" s="115" t="s">
        <v>115</v>
      </c>
      <c r="AR144" s="115" t="s">
        <v>112</v>
      </c>
      <c r="AS144" s="115" t="s">
        <v>83</v>
      </c>
      <c r="AW144" s="12" t="s">
        <v>111</v>
      </c>
      <c r="BC144" s="116" t="e">
        <f>IF(L144="základní",#REF!,0)</f>
        <v>#REF!</v>
      </c>
      <c r="BD144" s="116">
        <f>IF(L144="snížená",#REF!,0)</f>
        <v>0</v>
      </c>
      <c r="BE144" s="116">
        <f>IF(L144="zákl. přenesená",#REF!,0)</f>
        <v>0</v>
      </c>
      <c r="BF144" s="116">
        <f>IF(L144="sníž. přenesená",#REF!,0)</f>
        <v>0</v>
      </c>
      <c r="BG144" s="116">
        <f>IF(L144="nulová",#REF!,0)</f>
        <v>0</v>
      </c>
      <c r="BH144" s="12" t="s">
        <v>83</v>
      </c>
      <c r="BI144" s="116" t="e">
        <f>ROUND(H144*#REF!,2)</f>
        <v>#REF!</v>
      </c>
      <c r="BJ144" s="12" t="s">
        <v>115</v>
      </c>
      <c r="BK144" s="115" t="s">
        <v>199</v>
      </c>
    </row>
    <row r="145" spans="2:63" s="1" customFormat="1" ht="66.75" customHeight="1">
      <c r="B145" s="26"/>
      <c r="C145" s="106" t="s">
        <v>200</v>
      </c>
      <c r="D145" s="106" t="s">
        <v>112</v>
      </c>
      <c r="E145" s="107" t="s">
        <v>201</v>
      </c>
      <c r="F145" s="108" t="s">
        <v>244</v>
      </c>
      <c r="G145" s="109" t="s">
        <v>119</v>
      </c>
      <c r="H145" s="110"/>
      <c r="I145" s="108" t="s">
        <v>241</v>
      </c>
      <c r="J145" s="26"/>
      <c r="K145" s="111" t="s">
        <v>1</v>
      </c>
      <c r="L145" s="112" t="s">
        <v>43</v>
      </c>
      <c r="N145" s="113" t="e">
        <f>M145*#REF!</f>
        <v>#REF!</v>
      </c>
      <c r="O145" s="113">
        <v>0</v>
      </c>
      <c r="P145" s="113" t="e">
        <f>O145*#REF!</f>
        <v>#REF!</v>
      </c>
      <c r="Q145" s="113">
        <v>0</v>
      </c>
      <c r="R145" s="114" t="e">
        <f>Q145*#REF!</f>
        <v>#REF!</v>
      </c>
      <c r="AP145" s="115" t="s">
        <v>115</v>
      </c>
      <c r="AR145" s="115" t="s">
        <v>112</v>
      </c>
      <c r="AS145" s="115" t="s">
        <v>83</v>
      </c>
      <c r="AW145" s="12" t="s">
        <v>111</v>
      </c>
      <c r="BC145" s="116" t="e">
        <f>IF(L145="základní",#REF!,0)</f>
        <v>#REF!</v>
      </c>
      <c r="BD145" s="116">
        <f>IF(L145="snížená",#REF!,0)</f>
        <v>0</v>
      </c>
      <c r="BE145" s="116">
        <f>IF(L145="zákl. přenesená",#REF!,0)</f>
        <v>0</v>
      </c>
      <c r="BF145" s="116">
        <f>IF(L145="sníž. přenesená",#REF!,0)</f>
        <v>0</v>
      </c>
      <c r="BG145" s="116">
        <f>IF(L145="nulová",#REF!,0)</f>
        <v>0</v>
      </c>
      <c r="BH145" s="12" t="s">
        <v>83</v>
      </c>
      <c r="BI145" s="116" t="e">
        <f>ROUND(H145*#REF!,2)</f>
        <v>#REF!</v>
      </c>
      <c r="BJ145" s="12" t="s">
        <v>115</v>
      </c>
      <c r="BK145" s="115" t="s">
        <v>202</v>
      </c>
    </row>
    <row r="146" spans="2:63" s="10" customFormat="1" ht="25.9" customHeight="1">
      <c r="B146" s="97"/>
      <c r="D146" s="98" t="s">
        <v>77</v>
      </c>
      <c r="E146" s="99" t="s">
        <v>203</v>
      </c>
      <c r="F146" s="99" t="s">
        <v>204</v>
      </c>
      <c r="H146" s="100"/>
      <c r="J146" s="97"/>
      <c r="K146" s="101"/>
      <c r="N146" s="102" t="e">
        <f>SUM(N147:N155)</f>
        <v>#REF!</v>
      </c>
      <c r="P146" s="102" t="e">
        <f>SUM(P147:P155)</f>
        <v>#REF!</v>
      </c>
      <c r="R146" s="103" t="e">
        <f>SUM(R147:R155)</f>
        <v>#REF!</v>
      </c>
      <c r="AP146" s="98" t="s">
        <v>110</v>
      </c>
      <c r="AR146" s="104" t="s">
        <v>77</v>
      </c>
      <c r="AS146" s="104" t="s">
        <v>78</v>
      </c>
      <c r="AW146" s="98" t="s">
        <v>111</v>
      </c>
      <c r="BI146" s="105" t="e">
        <f>SUM(BI147:BI155)</f>
        <v>#REF!</v>
      </c>
    </row>
    <row r="147" spans="2:63" s="1" customFormat="1" ht="55.5" customHeight="1">
      <c r="B147" s="26"/>
      <c r="C147" s="106" t="s">
        <v>205</v>
      </c>
      <c r="D147" s="106" t="s">
        <v>112</v>
      </c>
      <c r="E147" s="107" t="s">
        <v>206</v>
      </c>
      <c r="F147" s="108" t="s">
        <v>207</v>
      </c>
      <c r="G147" s="109" t="s">
        <v>114</v>
      </c>
      <c r="H147" s="110"/>
      <c r="I147" s="108" t="s">
        <v>241</v>
      </c>
      <c r="J147" s="26"/>
      <c r="K147" s="111" t="s">
        <v>1</v>
      </c>
      <c r="L147" s="112" t="s">
        <v>43</v>
      </c>
      <c r="N147" s="113" t="e">
        <f>M147*#REF!</f>
        <v>#REF!</v>
      </c>
      <c r="O147" s="113">
        <v>0</v>
      </c>
      <c r="P147" s="113" t="e">
        <f>O147*#REF!</f>
        <v>#REF!</v>
      </c>
      <c r="Q147" s="113">
        <v>0</v>
      </c>
      <c r="R147" s="114" t="e">
        <f>Q147*#REF!</f>
        <v>#REF!</v>
      </c>
      <c r="AP147" s="115" t="s">
        <v>115</v>
      </c>
      <c r="AR147" s="115" t="s">
        <v>112</v>
      </c>
      <c r="AS147" s="115" t="s">
        <v>83</v>
      </c>
      <c r="AW147" s="12" t="s">
        <v>111</v>
      </c>
      <c r="BC147" s="116" t="e">
        <f>IF(L147="základní",#REF!,0)</f>
        <v>#REF!</v>
      </c>
      <c r="BD147" s="116">
        <f>IF(L147="snížená",#REF!,0)</f>
        <v>0</v>
      </c>
      <c r="BE147" s="116">
        <f>IF(L147="zákl. přenesená",#REF!,0)</f>
        <v>0</v>
      </c>
      <c r="BF147" s="116">
        <f>IF(L147="sníž. přenesená",#REF!,0)</f>
        <v>0</v>
      </c>
      <c r="BG147" s="116">
        <f>IF(L147="nulová",#REF!,0)</f>
        <v>0</v>
      </c>
      <c r="BH147" s="12" t="s">
        <v>83</v>
      </c>
      <c r="BI147" s="116" t="e">
        <f>ROUND(H147*#REF!,2)</f>
        <v>#REF!</v>
      </c>
      <c r="BJ147" s="12" t="s">
        <v>115</v>
      </c>
      <c r="BK147" s="115" t="s">
        <v>208</v>
      </c>
    </row>
    <row r="148" spans="2:63" s="1" customFormat="1" ht="55.5" customHeight="1">
      <c r="B148" s="26"/>
      <c r="C148" s="106" t="s">
        <v>209</v>
      </c>
      <c r="D148" s="106" t="s">
        <v>112</v>
      </c>
      <c r="E148" s="107" t="s">
        <v>210</v>
      </c>
      <c r="F148" s="108" t="s">
        <v>211</v>
      </c>
      <c r="G148" s="109" t="s">
        <v>114</v>
      </c>
      <c r="H148" s="110"/>
      <c r="I148" s="108" t="s">
        <v>241</v>
      </c>
      <c r="J148" s="26"/>
      <c r="K148" s="111" t="s">
        <v>1</v>
      </c>
      <c r="L148" s="112" t="s">
        <v>43</v>
      </c>
      <c r="N148" s="113" t="e">
        <f>M148*#REF!</f>
        <v>#REF!</v>
      </c>
      <c r="O148" s="113">
        <v>0</v>
      </c>
      <c r="P148" s="113" t="e">
        <f>O148*#REF!</f>
        <v>#REF!</v>
      </c>
      <c r="Q148" s="113">
        <v>0</v>
      </c>
      <c r="R148" s="114" t="e">
        <f>Q148*#REF!</f>
        <v>#REF!</v>
      </c>
      <c r="AP148" s="115" t="s">
        <v>115</v>
      </c>
      <c r="AR148" s="115" t="s">
        <v>112</v>
      </c>
      <c r="AS148" s="115" t="s">
        <v>83</v>
      </c>
      <c r="AW148" s="12" t="s">
        <v>111</v>
      </c>
      <c r="BC148" s="116" t="e">
        <f>IF(L148="základní",#REF!,0)</f>
        <v>#REF!</v>
      </c>
      <c r="BD148" s="116">
        <f>IF(L148="snížená",#REF!,0)</f>
        <v>0</v>
      </c>
      <c r="BE148" s="116">
        <f>IF(L148="zákl. přenesená",#REF!,0)</f>
        <v>0</v>
      </c>
      <c r="BF148" s="116">
        <f>IF(L148="sníž. přenesená",#REF!,0)</f>
        <v>0</v>
      </c>
      <c r="BG148" s="116">
        <f>IF(L148="nulová",#REF!,0)</f>
        <v>0</v>
      </c>
      <c r="BH148" s="12" t="s">
        <v>83</v>
      </c>
      <c r="BI148" s="116" t="e">
        <f>ROUND(H148*#REF!,2)</f>
        <v>#REF!</v>
      </c>
      <c r="BJ148" s="12" t="s">
        <v>115</v>
      </c>
      <c r="BK148" s="115" t="s">
        <v>212</v>
      </c>
    </row>
    <row r="149" spans="2:63" s="1" customFormat="1" ht="62.65" customHeight="1">
      <c r="B149" s="26"/>
      <c r="C149" s="106" t="s">
        <v>213</v>
      </c>
      <c r="D149" s="106" t="s">
        <v>112</v>
      </c>
      <c r="E149" s="107" t="s">
        <v>214</v>
      </c>
      <c r="F149" s="108" t="s">
        <v>215</v>
      </c>
      <c r="G149" s="109" t="s">
        <v>114</v>
      </c>
      <c r="H149" s="110"/>
      <c r="I149" s="108" t="s">
        <v>241</v>
      </c>
      <c r="J149" s="26"/>
      <c r="K149" s="111" t="s">
        <v>1</v>
      </c>
      <c r="L149" s="112" t="s">
        <v>43</v>
      </c>
      <c r="N149" s="113" t="e">
        <f>M149*#REF!</f>
        <v>#REF!</v>
      </c>
      <c r="O149" s="113">
        <v>0</v>
      </c>
      <c r="P149" s="113" t="e">
        <f>O149*#REF!</f>
        <v>#REF!</v>
      </c>
      <c r="Q149" s="113">
        <v>0</v>
      </c>
      <c r="R149" s="114" t="e">
        <f>Q149*#REF!</f>
        <v>#REF!</v>
      </c>
      <c r="AP149" s="115" t="s">
        <v>115</v>
      </c>
      <c r="AR149" s="115" t="s">
        <v>112</v>
      </c>
      <c r="AS149" s="115" t="s">
        <v>83</v>
      </c>
      <c r="AW149" s="12" t="s">
        <v>111</v>
      </c>
      <c r="BC149" s="116" t="e">
        <f>IF(L149="základní",#REF!,0)</f>
        <v>#REF!</v>
      </c>
      <c r="BD149" s="116">
        <f>IF(L149="snížená",#REF!,0)</f>
        <v>0</v>
      </c>
      <c r="BE149" s="116">
        <f>IF(L149="zákl. přenesená",#REF!,0)</f>
        <v>0</v>
      </c>
      <c r="BF149" s="116">
        <f>IF(L149="sníž. přenesená",#REF!,0)</f>
        <v>0</v>
      </c>
      <c r="BG149" s="116">
        <f>IF(L149="nulová",#REF!,0)</f>
        <v>0</v>
      </c>
      <c r="BH149" s="12" t="s">
        <v>83</v>
      </c>
      <c r="BI149" s="116" t="e">
        <f>ROUND(H149*#REF!,2)</f>
        <v>#REF!</v>
      </c>
      <c r="BJ149" s="12" t="s">
        <v>115</v>
      </c>
      <c r="BK149" s="115" t="s">
        <v>216</v>
      </c>
    </row>
    <row r="150" spans="2:63" s="1" customFormat="1" ht="49.15" customHeight="1">
      <c r="B150" s="26"/>
      <c r="C150" s="106" t="s">
        <v>217</v>
      </c>
      <c r="D150" s="106" t="s">
        <v>112</v>
      </c>
      <c r="E150" s="107" t="s">
        <v>218</v>
      </c>
      <c r="F150" s="108" t="s">
        <v>219</v>
      </c>
      <c r="G150" s="109" t="s">
        <v>114</v>
      </c>
      <c r="H150" s="110"/>
      <c r="I150" s="108" t="s">
        <v>241</v>
      </c>
      <c r="J150" s="26"/>
      <c r="K150" s="111" t="s">
        <v>1</v>
      </c>
      <c r="L150" s="112" t="s">
        <v>43</v>
      </c>
      <c r="N150" s="113" t="e">
        <f>M150*#REF!</f>
        <v>#REF!</v>
      </c>
      <c r="O150" s="113">
        <v>0</v>
      </c>
      <c r="P150" s="113" t="e">
        <f>O150*#REF!</f>
        <v>#REF!</v>
      </c>
      <c r="Q150" s="113">
        <v>0</v>
      </c>
      <c r="R150" s="114" t="e">
        <f>Q150*#REF!</f>
        <v>#REF!</v>
      </c>
      <c r="AP150" s="115" t="s">
        <v>115</v>
      </c>
      <c r="AR150" s="115" t="s">
        <v>112</v>
      </c>
      <c r="AS150" s="115" t="s">
        <v>83</v>
      </c>
      <c r="AW150" s="12" t="s">
        <v>111</v>
      </c>
      <c r="BC150" s="116" t="e">
        <f>IF(L150="základní",#REF!,0)</f>
        <v>#REF!</v>
      </c>
      <c r="BD150" s="116">
        <f>IF(L150="snížená",#REF!,0)</f>
        <v>0</v>
      </c>
      <c r="BE150" s="116">
        <f>IF(L150="zákl. přenesená",#REF!,0)</f>
        <v>0</v>
      </c>
      <c r="BF150" s="116">
        <f>IF(L150="sníž. přenesená",#REF!,0)</f>
        <v>0</v>
      </c>
      <c r="BG150" s="116">
        <f>IF(L150="nulová",#REF!,0)</f>
        <v>0</v>
      </c>
      <c r="BH150" s="12" t="s">
        <v>83</v>
      </c>
      <c r="BI150" s="116" t="e">
        <f>ROUND(H150*#REF!,2)</f>
        <v>#REF!</v>
      </c>
      <c r="BJ150" s="12" t="s">
        <v>115</v>
      </c>
      <c r="BK150" s="115" t="s">
        <v>220</v>
      </c>
    </row>
    <row r="151" spans="2:63" s="1" customFormat="1" ht="49.15" customHeight="1">
      <c r="B151" s="26"/>
      <c r="C151" s="106" t="s">
        <v>221</v>
      </c>
      <c r="D151" s="106" t="s">
        <v>112</v>
      </c>
      <c r="E151" s="107" t="s">
        <v>222</v>
      </c>
      <c r="F151" s="108" t="s">
        <v>223</v>
      </c>
      <c r="G151" s="109" t="s">
        <v>114</v>
      </c>
      <c r="H151" s="110"/>
      <c r="I151" s="108" t="s">
        <v>241</v>
      </c>
      <c r="J151" s="26"/>
      <c r="K151" s="111" t="s">
        <v>1</v>
      </c>
      <c r="L151" s="112" t="s">
        <v>43</v>
      </c>
      <c r="N151" s="113" t="e">
        <f>M151*#REF!</f>
        <v>#REF!</v>
      </c>
      <c r="O151" s="113">
        <v>0</v>
      </c>
      <c r="P151" s="113" t="e">
        <f>O151*#REF!</f>
        <v>#REF!</v>
      </c>
      <c r="Q151" s="113">
        <v>0</v>
      </c>
      <c r="R151" s="114" t="e">
        <f>Q151*#REF!</f>
        <v>#REF!</v>
      </c>
      <c r="AP151" s="115" t="s">
        <v>115</v>
      </c>
      <c r="AR151" s="115" t="s">
        <v>112</v>
      </c>
      <c r="AS151" s="115" t="s">
        <v>83</v>
      </c>
      <c r="AW151" s="12" t="s">
        <v>111</v>
      </c>
      <c r="BC151" s="116" t="e">
        <f>IF(L151="základní",#REF!,0)</f>
        <v>#REF!</v>
      </c>
      <c r="BD151" s="116">
        <f>IF(L151="snížená",#REF!,0)</f>
        <v>0</v>
      </c>
      <c r="BE151" s="116">
        <f>IF(L151="zákl. přenesená",#REF!,0)</f>
        <v>0</v>
      </c>
      <c r="BF151" s="116">
        <f>IF(L151="sníž. přenesená",#REF!,0)</f>
        <v>0</v>
      </c>
      <c r="BG151" s="116">
        <f>IF(L151="nulová",#REF!,0)</f>
        <v>0</v>
      </c>
      <c r="BH151" s="12" t="s">
        <v>83</v>
      </c>
      <c r="BI151" s="116" t="e">
        <f>ROUND(H151*#REF!,2)</f>
        <v>#REF!</v>
      </c>
      <c r="BJ151" s="12" t="s">
        <v>115</v>
      </c>
      <c r="BK151" s="115" t="s">
        <v>224</v>
      </c>
    </row>
    <row r="152" spans="2:63" s="1" customFormat="1" ht="55.5" customHeight="1">
      <c r="B152" s="26"/>
      <c r="C152" s="106" t="s">
        <v>225</v>
      </c>
      <c r="D152" s="106" t="s">
        <v>112</v>
      </c>
      <c r="E152" s="107" t="s">
        <v>226</v>
      </c>
      <c r="F152" s="108" t="s">
        <v>227</v>
      </c>
      <c r="G152" s="109" t="s">
        <v>114</v>
      </c>
      <c r="H152" s="110"/>
      <c r="I152" s="108" t="s">
        <v>241</v>
      </c>
      <c r="J152" s="26"/>
      <c r="K152" s="111" t="s">
        <v>1</v>
      </c>
      <c r="L152" s="112" t="s">
        <v>43</v>
      </c>
      <c r="N152" s="113" t="e">
        <f>M152*#REF!</f>
        <v>#REF!</v>
      </c>
      <c r="O152" s="113">
        <v>0</v>
      </c>
      <c r="P152" s="113" t="e">
        <f>O152*#REF!</f>
        <v>#REF!</v>
      </c>
      <c r="Q152" s="113">
        <v>0</v>
      </c>
      <c r="R152" s="114" t="e">
        <f>Q152*#REF!</f>
        <v>#REF!</v>
      </c>
      <c r="AP152" s="115" t="s">
        <v>115</v>
      </c>
      <c r="AR152" s="115" t="s">
        <v>112</v>
      </c>
      <c r="AS152" s="115" t="s">
        <v>83</v>
      </c>
      <c r="AW152" s="12" t="s">
        <v>111</v>
      </c>
      <c r="BC152" s="116" t="e">
        <f>IF(L152="základní",#REF!,0)</f>
        <v>#REF!</v>
      </c>
      <c r="BD152" s="116">
        <f>IF(L152="snížená",#REF!,0)</f>
        <v>0</v>
      </c>
      <c r="BE152" s="116">
        <f>IF(L152="zákl. přenesená",#REF!,0)</f>
        <v>0</v>
      </c>
      <c r="BF152" s="116">
        <f>IF(L152="sníž. přenesená",#REF!,0)</f>
        <v>0</v>
      </c>
      <c r="BG152" s="116">
        <f>IF(L152="nulová",#REF!,0)</f>
        <v>0</v>
      </c>
      <c r="BH152" s="12" t="s">
        <v>83</v>
      </c>
      <c r="BI152" s="116" t="e">
        <f>ROUND(H152*#REF!,2)</f>
        <v>#REF!</v>
      </c>
      <c r="BJ152" s="12" t="s">
        <v>115</v>
      </c>
      <c r="BK152" s="115" t="s">
        <v>228</v>
      </c>
    </row>
    <row r="153" spans="2:63" s="1" customFormat="1" ht="55.5" customHeight="1">
      <c r="B153" s="26"/>
      <c r="C153" s="106" t="s">
        <v>229</v>
      </c>
      <c r="D153" s="106" t="s">
        <v>112</v>
      </c>
      <c r="E153" s="107" t="s">
        <v>230</v>
      </c>
      <c r="F153" s="108" t="s">
        <v>231</v>
      </c>
      <c r="G153" s="109" t="s">
        <v>114</v>
      </c>
      <c r="H153" s="110"/>
      <c r="I153" s="108" t="s">
        <v>241</v>
      </c>
      <c r="J153" s="26"/>
      <c r="K153" s="111" t="s">
        <v>1</v>
      </c>
      <c r="L153" s="112" t="s">
        <v>43</v>
      </c>
      <c r="N153" s="113" t="e">
        <f>M153*#REF!</f>
        <v>#REF!</v>
      </c>
      <c r="O153" s="113">
        <v>0</v>
      </c>
      <c r="P153" s="113" t="e">
        <f>O153*#REF!</f>
        <v>#REF!</v>
      </c>
      <c r="Q153" s="113">
        <v>0</v>
      </c>
      <c r="R153" s="114" t="e">
        <f>Q153*#REF!</f>
        <v>#REF!</v>
      </c>
      <c r="AP153" s="115" t="s">
        <v>115</v>
      </c>
      <c r="AR153" s="115" t="s">
        <v>112</v>
      </c>
      <c r="AS153" s="115" t="s">
        <v>83</v>
      </c>
      <c r="AW153" s="12" t="s">
        <v>111</v>
      </c>
      <c r="BC153" s="116" t="e">
        <f>IF(L153="základní",#REF!,0)</f>
        <v>#REF!</v>
      </c>
      <c r="BD153" s="116">
        <f>IF(L153="snížená",#REF!,0)</f>
        <v>0</v>
      </c>
      <c r="BE153" s="116">
        <f>IF(L153="zákl. přenesená",#REF!,0)</f>
        <v>0</v>
      </c>
      <c r="BF153" s="116">
        <f>IF(L153="sníž. přenesená",#REF!,0)</f>
        <v>0</v>
      </c>
      <c r="BG153" s="116">
        <f>IF(L153="nulová",#REF!,0)</f>
        <v>0</v>
      </c>
      <c r="BH153" s="12" t="s">
        <v>83</v>
      </c>
      <c r="BI153" s="116" t="e">
        <f>ROUND(H153*#REF!,2)</f>
        <v>#REF!</v>
      </c>
      <c r="BJ153" s="12" t="s">
        <v>115</v>
      </c>
      <c r="BK153" s="115" t="s">
        <v>232</v>
      </c>
    </row>
    <row r="154" spans="2:63" s="1" customFormat="1" ht="55.5" customHeight="1">
      <c r="B154" s="26"/>
      <c r="C154" s="106" t="s">
        <v>233</v>
      </c>
      <c r="D154" s="106" t="s">
        <v>112</v>
      </c>
      <c r="E154" s="107" t="s">
        <v>234</v>
      </c>
      <c r="F154" s="108" t="s">
        <v>235</v>
      </c>
      <c r="G154" s="109" t="s">
        <v>114</v>
      </c>
      <c r="H154" s="110"/>
      <c r="I154" s="108" t="s">
        <v>241</v>
      </c>
      <c r="J154" s="26"/>
      <c r="K154" s="111" t="s">
        <v>1</v>
      </c>
      <c r="L154" s="112" t="s">
        <v>43</v>
      </c>
      <c r="N154" s="113" t="e">
        <f>M154*#REF!</f>
        <v>#REF!</v>
      </c>
      <c r="O154" s="113">
        <v>0</v>
      </c>
      <c r="P154" s="113" t="e">
        <f>O154*#REF!</f>
        <v>#REF!</v>
      </c>
      <c r="Q154" s="113">
        <v>0</v>
      </c>
      <c r="R154" s="114" t="e">
        <f>Q154*#REF!</f>
        <v>#REF!</v>
      </c>
      <c r="AP154" s="115" t="s">
        <v>115</v>
      </c>
      <c r="AR154" s="115" t="s">
        <v>112</v>
      </c>
      <c r="AS154" s="115" t="s">
        <v>83</v>
      </c>
      <c r="AW154" s="12" t="s">
        <v>111</v>
      </c>
      <c r="BC154" s="116" t="e">
        <f>IF(L154="základní",#REF!,0)</f>
        <v>#REF!</v>
      </c>
      <c r="BD154" s="116">
        <f>IF(L154="snížená",#REF!,0)</f>
        <v>0</v>
      </c>
      <c r="BE154" s="116">
        <f>IF(L154="zákl. přenesená",#REF!,0)</f>
        <v>0</v>
      </c>
      <c r="BF154" s="116">
        <f>IF(L154="sníž. přenesená",#REF!,0)</f>
        <v>0</v>
      </c>
      <c r="BG154" s="116">
        <f>IF(L154="nulová",#REF!,0)</f>
        <v>0</v>
      </c>
      <c r="BH154" s="12" t="s">
        <v>83</v>
      </c>
      <c r="BI154" s="116" t="e">
        <f>ROUND(H154*#REF!,2)</f>
        <v>#REF!</v>
      </c>
      <c r="BJ154" s="12" t="s">
        <v>115</v>
      </c>
      <c r="BK154" s="115" t="s">
        <v>236</v>
      </c>
    </row>
    <row r="155" spans="2:63" s="1" customFormat="1" ht="62.65" customHeight="1">
      <c r="B155" s="26"/>
      <c r="C155" s="106" t="s">
        <v>237</v>
      </c>
      <c r="D155" s="106" t="s">
        <v>112</v>
      </c>
      <c r="E155" s="107" t="s">
        <v>238</v>
      </c>
      <c r="F155" s="108" t="s">
        <v>239</v>
      </c>
      <c r="G155" s="109" t="s">
        <v>114</v>
      </c>
      <c r="H155" s="110"/>
      <c r="I155" s="108" t="s">
        <v>241</v>
      </c>
      <c r="J155" s="26"/>
      <c r="K155" s="117" t="s">
        <v>1</v>
      </c>
      <c r="L155" s="118" t="s">
        <v>43</v>
      </c>
      <c r="M155" s="119"/>
      <c r="N155" s="120" t="e">
        <f>M155*#REF!</f>
        <v>#REF!</v>
      </c>
      <c r="O155" s="120">
        <v>0</v>
      </c>
      <c r="P155" s="120" t="e">
        <f>O155*#REF!</f>
        <v>#REF!</v>
      </c>
      <c r="Q155" s="120">
        <v>0</v>
      </c>
      <c r="R155" s="121" t="e">
        <f>Q155*#REF!</f>
        <v>#REF!</v>
      </c>
      <c r="AP155" s="115" t="s">
        <v>115</v>
      </c>
      <c r="AR155" s="115" t="s">
        <v>112</v>
      </c>
      <c r="AS155" s="115" t="s">
        <v>83</v>
      </c>
      <c r="AW155" s="12" t="s">
        <v>111</v>
      </c>
      <c r="BC155" s="116" t="e">
        <f>IF(L155="základní",#REF!,0)</f>
        <v>#REF!</v>
      </c>
      <c r="BD155" s="116">
        <f>IF(L155="snížená",#REF!,0)</f>
        <v>0</v>
      </c>
      <c r="BE155" s="116">
        <f>IF(L155="zákl. přenesená",#REF!,0)</f>
        <v>0</v>
      </c>
      <c r="BF155" s="116">
        <f>IF(L155="sníž. přenesená",#REF!,0)</f>
        <v>0</v>
      </c>
      <c r="BG155" s="116">
        <f>IF(L155="nulová",#REF!,0)</f>
        <v>0</v>
      </c>
      <c r="BH155" s="12" t="s">
        <v>83</v>
      </c>
      <c r="BI155" s="116" t="e">
        <f>ROUND(H155*#REF!,2)</f>
        <v>#REF!</v>
      </c>
      <c r="BJ155" s="12" t="s">
        <v>115</v>
      </c>
      <c r="BK155" s="115" t="s">
        <v>240</v>
      </c>
    </row>
    <row r="156" spans="2:63" s="1" customFormat="1" ht="6.95" customHeight="1">
      <c r="B156" s="38"/>
      <c r="C156" s="39"/>
      <c r="D156" s="39"/>
      <c r="E156" s="39"/>
      <c r="F156" s="39"/>
      <c r="G156" s="39"/>
      <c r="H156" s="39"/>
      <c r="I156" s="39"/>
      <c r="J156" s="26"/>
    </row>
  </sheetData>
  <sheetProtection algorithmName="SHA-512" hashValue="n9IvpQ4y/6w3ZTcmHzY0+ooeJXRwzAHpJ9Oclhqe3qZRRmf4u6oNlR6y3301FMpJs0UJqrZJbLGZmxXCT1CodA==" saltValue="NkLYs26JJBBUmNBanBXKaA==" spinCount="100000" sheet="1" objects="1" scenarios="1" formatColumns="0" formatRows="0" autoFilter="0"/>
  <autoFilter ref="C117:I155" xr:uid="{00000000-0009-0000-0000-000001000000}"/>
  <mergeCells count="6">
    <mergeCell ref="E110:G110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6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Pravidelná kontr...</vt:lpstr>
      <vt:lpstr>'OR_PHA - Pravidelná kontr...'!Názvy_tisku</vt:lpstr>
      <vt:lpstr>'Rekapitulace stavby'!Názvy_tisku</vt:lpstr>
      <vt:lpstr>'OR_PHA - Pravidelná kontr...'!Oblast_tisku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2025-02-28T11:15:16Z</dcterms:created>
  <dcterms:modified xsi:type="dcterms:W3CDTF">2025-03-03T09:25:57Z</dcterms:modified>
</cp:coreProperties>
</file>